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threadedComments/threadedComment2.xml" ContentType="application/vnd.ms-excel.threadedcomments+xml"/>
  <Override PartName="/xl/comments6.xml" ContentType="application/vnd.openxmlformats-officedocument.spreadsheetml.comments+xml"/>
  <Override PartName="/xl/threadedComments/threadedComment3.xml" ContentType="application/vnd.ms-excel.threaded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19971cc259dd5d4/01-OUTILS/Canevas electroniques/"/>
    </mc:Choice>
  </mc:AlternateContent>
  <xr:revisionPtr revIDLastSave="10" documentId="11_00043B98C63B19B4BE35C2192C03AE7EF7B0AAE1" xr6:coauthVersionLast="47" xr6:coauthVersionMax="47" xr10:uidLastSave="{16EDF907-2FA7-4059-AE5D-9ECB8DB0CB7D}"/>
  <bookViews>
    <workbookView xWindow="-120" yWindow="-120" windowWidth="29040" windowHeight="15840" tabRatio="860" activeTab="8" xr2:uid="{00000000-000D-0000-FFFF-FFFF00000000}"/>
  </bookViews>
  <sheets>
    <sheet name="ID" sheetId="21" r:id="rId1"/>
    <sheet name="Sommaire" sheetId="1" r:id="rId2"/>
    <sheet name="R01" sheetId="19" r:id="rId3"/>
    <sheet name="R02" sheetId="6" r:id="rId4"/>
    <sheet name="R03" sheetId="7" r:id="rId5"/>
    <sheet name="R04" sheetId="8" r:id="rId6"/>
    <sheet name="R05" sheetId="9" r:id="rId7"/>
    <sheet name="R06" sheetId="10" r:id="rId8"/>
    <sheet name="R07" sheetId="14" r:id="rId9"/>
    <sheet name="R08" sheetId="13" r:id="rId10"/>
    <sheet name="R09" sheetId="12" r:id="rId11"/>
    <sheet name="R10" sheetId="11" r:id="rId12"/>
    <sheet name="IF 11" sheetId="18" r:id="rId13"/>
    <sheet name="IF 12" sheetId="17" r:id="rId14"/>
    <sheet name="13-Mouvements Actifs" sheetId="22" r:id="rId15"/>
    <sheet name="14-Stat. Points de Services" sheetId="23" r:id="rId16"/>
    <sheet name="15-Comm. aux comptes" sheetId="24" r:id="rId17"/>
    <sheet name="Données à saisir manuellement" sheetId="4" state="hidden" r:id="rId18"/>
  </sheets>
  <externalReferences>
    <externalReference r:id="rId19"/>
  </externalReferences>
  <definedNames>
    <definedName name="_L1">[1]IDENTIFIANT!$B$38</definedName>
    <definedName name="Anne0">[1]IDENTIFIANT!$B$25</definedName>
    <definedName name="BO">[1]Feuil1!$B$102</definedName>
    <definedName name="Fichier">[1]IDENTIFIANT!$B$16</definedName>
    <definedName name="Fichier2">[1]IDENTIFIANT!$B$23</definedName>
    <definedName name="L_Dimf13">[1]IDENTIFIANT!$B$41</definedName>
    <definedName name="Mot">[1]Feuil1!$B$103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4" l="1"/>
  <c r="I17" i="14"/>
  <c r="G44" i="4"/>
  <c r="G43" i="4"/>
  <c r="G42" i="4"/>
  <c r="G41" i="4"/>
  <c r="G40" i="4"/>
  <c r="G38" i="4"/>
  <c r="G37" i="4"/>
  <c r="G34" i="4"/>
  <c r="G33" i="4"/>
  <c r="F96" i="23"/>
  <c r="F95" i="23"/>
  <c r="BD93" i="23"/>
  <c r="BC93" i="23"/>
  <c r="BB93" i="23"/>
  <c r="BA93" i="23"/>
  <c r="AZ93" i="23"/>
  <c r="AY93" i="23"/>
  <c r="AX93" i="23"/>
  <c r="AW93" i="23"/>
  <c r="AV93" i="23"/>
  <c r="AU93" i="23"/>
  <c r="AT93" i="23"/>
  <c r="AS93" i="23"/>
  <c r="AR93" i="23"/>
  <c r="AQ93" i="23"/>
  <c r="AP93" i="23"/>
  <c r="AO93" i="23"/>
  <c r="AN93" i="23"/>
  <c r="AM93" i="23"/>
  <c r="AL93" i="23"/>
  <c r="AK93" i="23"/>
  <c r="AJ93" i="23"/>
  <c r="AI93" i="23"/>
  <c r="AH93" i="23"/>
  <c r="AG93" i="23"/>
  <c r="AF93" i="23"/>
  <c r="AE93" i="23"/>
  <c r="AD93" i="23"/>
  <c r="AC93" i="23"/>
  <c r="AB93" i="23"/>
  <c r="AA93" i="23"/>
  <c r="Z93" i="23"/>
  <c r="Y93" i="23"/>
  <c r="X93" i="23"/>
  <c r="W93" i="23"/>
  <c r="V93" i="23"/>
  <c r="U93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F92" i="23"/>
  <c r="F91" i="23"/>
  <c r="F90" i="23"/>
  <c r="BD89" i="23"/>
  <c r="BC89" i="23"/>
  <c r="BB89" i="23"/>
  <c r="BA89" i="23"/>
  <c r="AZ89" i="23"/>
  <c r="AY89" i="23"/>
  <c r="AX89" i="23"/>
  <c r="AW89" i="23"/>
  <c r="AV89" i="23"/>
  <c r="AU89" i="23"/>
  <c r="AT89" i="23"/>
  <c r="AS89" i="23"/>
  <c r="AR89" i="23"/>
  <c r="AQ89" i="23"/>
  <c r="AP89" i="23"/>
  <c r="AO89" i="23"/>
  <c r="AN89" i="23"/>
  <c r="AM89" i="23"/>
  <c r="AL89" i="23"/>
  <c r="AK89" i="23"/>
  <c r="AJ89" i="23"/>
  <c r="AI89" i="23"/>
  <c r="AH89" i="23"/>
  <c r="AG89" i="23"/>
  <c r="AF89" i="23"/>
  <c r="AE89" i="23"/>
  <c r="AD89" i="23"/>
  <c r="AC89" i="23"/>
  <c r="AB89" i="23"/>
  <c r="AA89" i="23"/>
  <c r="Z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M89" i="23"/>
  <c r="L89" i="23"/>
  <c r="K89" i="23"/>
  <c r="J89" i="23"/>
  <c r="I89" i="23"/>
  <c r="H89" i="23"/>
  <c r="G89" i="23"/>
  <c r="G94" i="23" s="1"/>
  <c r="BD88" i="23"/>
  <c r="BC88" i="23"/>
  <c r="BB88" i="23"/>
  <c r="BA88" i="23"/>
  <c r="AZ88" i="23"/>
  <c r="AY88" i="23"/>
  <c r="AX88" i="23"/>
  <c r="AW88" i="23"/>
  <c r="AV88" i="23"/>
  <c r="AU88" i="23"/>
  <c r="AT88" i="23"/>
  <c r="AS88" i="23"/>
  <c r="AR88" i="23"/>
  <c r="AQ88" i="23"/>
  <c r="AP88" i="23"/>
  <c r="AO88" i="23"/>
  <c r="AN88" i="23"/>
  <c r="AM88" i="23"/>
  <c r="AL88" i="23"/>
  <c r="AK88" i="23"/>
  <c r="AJ88" i="23"/>
  <c r="AI88" i="23"/>
  <c r="AH88" i="23"/>
  <c r="AG88" i="23"/>
  <c r="AF88" i="23"/>
  <c r="AE88" i="23"/>
  <c r="AD88" i="23"/>
  <c r="AC88" i="23"/>
  <c r="AB88" i="23"/>
  <c r="AA88" i="23"/>
  <c r="Z88" i="23"/>
  <c r="Y88" i="23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7" i="23"/>
  <c r="F86" i="23"/>
  <c r="F85" i="23"/>
  <c r="BD84" i="23"/>
  <c r="BC84" i="23"/>
  <c r="BB84" i="23"/>
  <c r="BA84" i="23"/>
  <c r="AZ84" i="23"/>
  <c r="AY84" i="23"/>
  <c r="AX84" i="23"/>
  <c r="AW84" i="23"/>
  <c r="AV84" i="23"/>
  <c r="AU84" i="23"/>
  <c r="AT84" i="23"/>
  <c r="AS84" i="23"/>
  <c r="AR84" i="23"/>
  <c r="AQ84" i="23"/>
  <c r="AP84" i="23"/>
  <c r="AO84" i="23"/>
  <c r="AN84" i="23"/>
  <c r="AM84" i="23"/>
  <c r="AL84" i="23"/>
  <c r="AK84" i="23"/>
  <c r="AJ84" i="23"/>
  <c r="AI84" i="23"/>
  <c r="AH84" i="23"/>
  <c r="AG84" i="23"/>
  <c r="AF84" i="23"/>
  <c r="AE84" i="23"/>
  <c r="AD84" i="23"/>
  <c r="AC84" i="23"/>
  <c r="AB84" i="23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L84" i="23"/>
  <c r="K84" i="23"/>
  <c r="J84" i="23"/>
  <c r="I84" i="23"/>
  <c r="H84" i="23"/>
  <c r="G84" i="23"/>
  <c r="F83" i="23"/>
  <c r="F82" i="23"/>
  <c r="F81" i="23"/>
  <c r="F80" i="23" s="1"/>
  <c r="BD80" i="23"/>
  <c r="BC80" i="23"/>
  <c r="BB80" i="23"/>
  <c r="BA80" i="23"/>
  <c r="AZ80" i="23"/>
  <c r="AY80" i="23"/>
  <c r="AX80" i="23"/>
  <c r="AW80" i="23"/>
  <c r="AV80" i="23"/>
  <c r="AU80" i="23"/>
  <c r="AT80" i="23"/>
  <c r="AS80" i="23"/>
  <c r="AR80" i="23"/>
  <c r="AQ80" i="23"/>
  <c r="AP80" i="23"/>
  <c r="AO80" i="23"/>
  <c r="AN80" i="23"/>
  <c r="AM80" i="23"/>
  <c r="AL80" i="23"/>
  <c r="AK80" i="23"/>
  <c r="AJ80" i="23"/>
  <c r="AI80" i="23"/>
  <c r="AH80" i="23"/>
  <c r="AG80" i="23"/>
  <c r="AF80" i="23"/>
  <c r="AE80" i="23"/>
  <c r="AD80" i="23"/>
  <c r="AC80" i="23"/>
  <c r="AB80" i="23"/>
  <c r="AA80" i="23"/>
  <c r="Z80" i="23"/>
  <c r="Y80" i="23"/>
  <c r="X80" i="23"/>
  <c r="W80" i="23"/>
  <c r="V80" i="23"/>
  <c r="U80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BD79" i="23"/>
  <c r="BC79" i="23"/>
  <c r="BB79" i="23"/>
  <c r="BA79" i="23"/>
  <c r="AZ79" i="23"/>
  <c r="AY79" i="23"/>
  <c r="AX79" i="23"/>
  <c r="AW79" i="23"/>
  <c r="AV79" i="23"/>
  <c r="AU79" i="23"/>
  <c r="AT79" i="23"/>
  <c r="AS79" i="23"/>
  <c r="AR79" i="23"/>
  <c r="AQ79" i="23"/>
  <c r="AP79" i="23"/>
  <c r="AO79" i="23"/>
  <c r="AN79" i="23"/>
  <c r="AM79" i="23"/>
  <c r="AL79" i="23"/>
  <c r="AK79" i="23"/>
  <c r="AJ79" i="23"/>
  <c r="AI79" i="23"/>
  <c r="AH79" i="23"/>
  <c r="AG79" i="23"/>
  <c r="AF79" i="23"/>
  <c r="AE79" i="23"/>
  <c r="AD79" i="23"/>
  <c r="AC79" i="23"/>
  <c r="AB79" i="23"/>
  <c r="AA79" i="23"/>
  <c r="Z79" i="23"/>
  <c r="Y79" i="23"/>
  <c r="X79" i="23"/>
  <c r="W79" i="23"/>
  <c r="V79" i="23"/>
  <c r="U79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8" i="23"/>
  <c r="F77" i="23"/>
  <c r="F76" i="23"/>
  <c r="F75" i="23"/>
  <c r="F74" i="23"/>
  <c r="F73" i="23"/>
  <c r="F72" i="23"/>
  <c r="F71" i="23"/>
  <c r="F70" i="23"/>
  <c r="F69" i="23"/>
  <c r="BD68" i="23"/>
  <c r="BC68" i="23"/>
  <c r="BB68" i="23"/>
  <c r="BA68" i="23"/>
  <c r="AZ68" i="23"/>
  <c r="AY68" i="23"/>
  <c r="AX68" i="23"/>
  <c r="AW68" i="23"/>
  <c r="AV68" i="23"/>
  <c r="AU68" i="23"/>
  <c r="AT68" i="23"/>
  <c r="AS68" i="23"/>
  <c r="AR68" i="23"/>
  <c r="AQ68" i="23"/>
  <c r="AP68" i="23"/>
  <c r="AO68" i="23"/>
  <c r="AN68" i="23"/>
  <c r="AM68" i="23"/>
  <c r="AL68" i="23"/>
  <c r="AK68" i="23"/>
  <c r="AJ68" i="23"/>
  <c r="AI68" i="23"/>
  <c r="AH68" i="23"/>
  <c r="AG68" i="23"/>
  <c r="AF68" i="23"/>
  <c r="AE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7" i="23"/>
  <c r="F66" i="23"/>
  <c r="BD64" i="23"/>
  <c r="BC64" i="23"/>
  <c r="BB64" i="23"/>
  <c r="BA64" i="23"/>
  <c r="AZ64" i="23"/>
  <c r="AY64" i="23"/>
  <c r="AX64" i="23"/>
  <c r="AW64" i="23"/>
  <c r="AV64" i="23"/>
  <c r="AU64" i="23"/>
  <c r="AT64" i="23"/>
  <c r="AS64" i="23"/>
  <c r="AR64" i="23"/>
  <c r="AQ64" i="23"/>
  <c r="AP64" i="23"/>
  <c r="AO64" i="23"/>
  <c r="AN64" i="23"/>
  <c r="AM64" i="23"/>
  <c r="AL64" i="23"/>
  <c r="AK64" i="23"/>
  <c r="AJ64" i="23"/>
  <c r="AI64" i="23"/>
  <c r="AH64" i="23"/>
  <c r="AG64" i="23"/>
  <c r="AF64" i="23"/>
  <c r="AE64" i="23"/>
  <c r="AD64" i="23"/>
  <c r="AC64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F63" i="23"/>
  <c r="F62" i="23"/>
  <c r="F61" i="23"/>
  <c r="BD60" i="23"/>
  <c r="BC60" i="23"/>
  <c r="BB60" i="23"/>
  <c r="BA60" i="23"/>
  <c r="AZ60" i="23"/>
  <c r="AY60" i="23"/>
  <c r="AX60" i="23"/>
  <c r="AW60" i="23"/>
  <c r="AV60" i="23"/>
  <c r="AU60" i="23"/>
  <c r="AT60" i="23"/>
  <c r="AS60" i="23"/>
  <c r="AR60" i="23"/>
  <c r="AQ60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G65" i="23" s="1"/>
  <c r="BD59" i="23"/>
  <c r="BC59" i="23"/>
  <c r="BB59" i="23"/>
  <c r="BA59" i="23"/>
  <c r="AZ59" i="23"/>
  <c r="AY59" i="23"/>
  <c r="AX59" i="23"/>
  <c r="AW59" i="23"/>
  <c r="AV59" i="23"/>
  <c r="AU59" i="23"/>
  <c r="AT59" i="23"/>
  <c r="AS59" i="23"/>
  <c r="AR59" i="23"/>
  <c r="AQ59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8" i="23"/>
  <c r="F57" i="23"/>
  <c r="BD55" i="23"/>
  <c r="BC55" i="23"/>
  <c r="BB55" i="23"/>
  <c r="BA55" i="23"/>
  <c r="AZ55" i="23"/>
  <c r="AY55" i="23"/>
  <c r="AX55" i="23"/>
  <c r="AW55" i="23"/>
  <c r="AV55" i="23"/>
  <c r="AU55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F54" i="23"/>
  <c r="F53" i="23"/>
  <c r="F52" i="23"/>
  <c r="BD51" i="23"/>
  <c r="BC51" i="23"/>
  <c r="BB51" i="23"/>
  <c r="BA51" i="23"/>
  <c r="AZ51" i="23"/>
  <c r="AY51" i="23"/>
  <c r="AX51" i="23"/>
  <c r="AW51" i="23"/>
  <c r="AV51" i="23"/>
  <c r="AU51" i="23"/>
  <c r="AT51" i="23"/>
  <c r="AS51" i="23"/>
  <c r="AR51" i="23"/>
  <c r="AQ51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G56" i="23" s="1"/>
  <c r="BD50" i="23"/>
  <c r="BC50" i="23"/>
  <c r="BB50" i="23"/>
  <c r="BA50" i="23"/>
  <c r="AZ50" i="23"/>
  <c r="AY50" i="23"/>
  <c r="AX50" i="23"/>
  <c r="AW50" i="23"/>
  <c r="AV50" i="23"/>
  <c r="AU50" i="23"/>
  <c r="AT50" i="23"/>
  <c r="AS50" i="23"/>
  <c r="AR50" i="23"/>
  <c r="AQ50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 s="1"/>
  <c r="F49" i="23"/>
  <c r="F48" i="23"/>
  <c r="BD46" i="23"/>
  <c r="BC46" i="23"/>
  <c r="BB46" i="23"/>
  <c r="BA46" i="23"/>
  <c r="AZ46" i="23"/>
  <c r="AY46" i="23"/>
  <c r="AX46" i="23"/>
  <c r="AW46" i="23"/>
  <c r="AV46" i="23"/>
  <c r="AU46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F45" i="23"/>
  <c r="F44" i="23"/>
  <c r="F43" i="23"/>
  <c r="BD42" i="23"/>
  <c r="BC42" i="23"/>
  <c r="BB42" i="23"/>
  <c r="BA42" i="23"/>
  <c r="AZ42" i="23"/>
  <c r="AY42" i="23"/>
  <c r="AX42" i="23"/>
  <c r="AW42" i="23"/>
  <c r="AV42" i="23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G47" i="23" s="1"/>
  <c r="BD41" i="23"/>
  <c r="BC41" i="23"/>
  <c r="BB41" i="23"/>
  <c r="BA41" i="23"/>
  <c r="AZ41" i="23"/>
  <c r="AY41" i="23"/>
  <c r="AX41" i="23"/>
  <c r="AW41" i="23"/>
  <c r="AV41" i="23"/>
  <c r="AU41" i="23"/>
  <c r="AT41" i="23"/>
  <c r="AS41" i="23"/>
  <c r="AR41" i="23"/>
  <c r="AQ41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0" i="23"/>
  <c r="F39" i="23"/>
  <c r="F38" i="23"/>
  <c r="BD37" i="23"/>
  <c r="BC37" i="23"/>
  <c r="BB37" i="23"/>
  <c r="BA37" i="23"/>
  <c r="AZ37" i="23"/>
  <c r="AY37" i="23"/>
  <c r="AX37" i="23"/>
  <c r="AW37" i="23"/>
  <c r="AV37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6" i="23"/>
  <c r="F35" i="23"/>
  <c r="F34" i="23"/>
  <c r="BD33" i="23"/>
  <c r="BC33" i="23"/>
  <c r="BB33" i="23"/>
  <c r="BA33" i="23"/>
  <c r="AZ33" i="23"/>
  <c r="AY33" i="23"/>
  <c r="AX33" i="23"/>
  <c r="AW33" i="23"/>
  <c r="AV33" i="23"/>
  <c r="AU33" i="23"/>
  <c r="AT33" i="23"/>
  <c r="AS33" i="23"/>
  <c r="AR33" i="23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BD32" i="23"/>
  <c r="BC32" i="23"/>
  <c r="BB32" i="23"/>
  <c r="BA32" i="23"/>
  <c r="AZ32" i="23"/>
  <c r="AY32" i="23"/>
  <c r="AX32" i="23"/>
  <c r="AW32" i="23"/>
  <c r="AV32" i="23"/>
  <c r="AU32" i="23"/>
  <c r="AT32" i="23"/>
  <c r="AS32" i="23"/>
  <c r="AR32" i="23"/>
  <c r="AQ32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1" i="23"/>
  <c r="F22" i="23"/>
  <c r="F21" i="23"/>
  <c r="F20" i="23"/>
  <c r="BG7" i="23"/>
  <c r="BF9" i="23" s="1"/>
  <c r="BG2" i="23"/>
  <c r="BG12" i="23" s="1"/>
  <c r="E13" i="22"/>
  <c r="D13" i="22"/>
  <c r="C13" i="22"/>
  <c r="F12" i="22"/>
  <c r="F11" i="22"/>
  <c r="F10" i="22"/>
  <c r="F9" i="22"/>
  <c r="F8" i="22"/>
  <c r="F7" i="22"/>
  <c r="F6" i="22"/>
  <c r="F5" i="22"/>
  <c r="F4" i="22"/>
  <c r="I192" i="17"/>
  <c r="I189" i="17"/>
  <c r="I190" i="17" s="1"/>
  <c r="F44" i="1" s="1"/>
  <c r="I188" i="17"/>
  <c r="I185" i="17"/>
  <c r="I184" i="17"/>
  <c r="I170" i="17"/>
  <c r="I181" i="17" s="1"/>
  <c r="F43" i="1" s="1"/>
  <c r="I152" i="17"/>
  <c r="I151" i="17"/>
  <c r="I150" i="17"/>
  <c r="I149" i="17"/>
  <c r="I148" i="17"/>
  <c r="I147" i="17"/>
  <c r="I146" i="17"/>
  <c r="I145" i="17"/>
  <c r="I144" i="17"/>
  <c r="I143" i="17"/>
  <c r="I135" i="17"/>
  <c r="I163" i="17" s="1"/>
  <c r="I131" i="17"/>
  <c r="I130" i="17"/>
  <c r="I129" i="17"/>
  <c r="I128" i="17"/>
  <c r="I119" i="17"/>
  <c r="I118" i="17"/>
  <c r="I117" i="17"/>
  <c r="I116" i="17"/>
  <c r="I115" i="17"/>
  <c r="I114" i="17"/>
  <c r="I113" i="17"/>
  <c r="I141" i="17" s="1"/>
  <c r="I169" i="17" s="1"/>
  <c r="I112" i="17"/>
  <c r="I140" i="17" s="1"/>
  <c r="I168" i="17" s="1"/>
  <c r="I111" i="17"/>
  <c r="I139" i="17" s="1"/>
  <c r="I167" i="17" s="1"/>
  <c r="I110" i="17"/>
  <c r="I138" i="17" s="1"/>
  <c r="I166" i="17" s="1"/>
  <c r="I109" i="17"/>
  <c r="I137" i="17" s="1"/>
  <c r="I165" i="17" s="1"/>
  <c r="I108" i="17"/>
  <c r="I136" i="17" s="1"/>
  <c r="I164" i="17" s="1"/>
  <c r="I107" i="17"/>
  <c r="I106" i="17"/>
  <c r="I134" i="17" s="1"/>
  <c r="I162" i="17" s="1"/>
  <c r="I105" i="17"/>
  <c r="I133" i="17" s="1"/>
  <c r="I100" i="17"/>
  <c r="I99" i="17" s="1"/>
  <c r="I102" i="17" s="1"/>
  <c r="F38" i="1" s="1"/>
  <c r="I94" i="17"/>
  <c r="I93" i="17" s="1"/>
  <c r="I96" i="17" s="1"/>
  <c r="F37" i="1" s="1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51" i="17"/>
  <c r="I48" i="17"/>
  <c r="I45" i="17"/>
  <c r="I42" i="17"/>
  <c r="I41" i="17"/>
  <c r="I40" i="17"/>
  <c r="I39" i="17"/>
  <c r="I38" i="17" s="1"/>
  <c r="I15" i="17"/>
  <c r="I120" i="17" s="1"/>
  <c r="I121" i="17" s="1"/>
  <c r="F39" i="1" s="1"/>
  <c r="I13" i="17"/>
  <c r="F32" i="1" s="1"/>
  <c r="I9" i="17"/>
  <c r="I7" i="17"/>
  <c r="C7" i="17"/>
  <c r="I54" i="18"/>
  <c r="C52" i="18"/>
  <c r="I50" i="18"/>
  <c r="F26" i="1" s="1"/>
  <c r="I48" i="18"/>
  <c r="I47" i="18"/>
  <c r="I46" i="18"/>
  <c r="I45" i="18"/>
  <c r="I44" i="18"/>
  <c r="I43" i="18" s="1"/>
  <c r="I41" i="18"/>
  <c r="F25" i="1" s="1"/>
  <c r="C40" i="18"/>
  <c r="C39" i="18"/>
  <c r="I29" i="18"/>
  <c r="I22" i="18"/>
  <c r="I23" i="18" s="1"/>
  <c r="F21" i="1" s="1"/>
  <c r="I18" i="18"/>
  <c r="I15" i="18"/>
  <c r="I26" i="18" s="1"/>
  <c r="I27" i="18" s="1"/>
  <c r="F22" i="1" s="1"/>
  <c r="I8" i="18"/>
  <c r="I34" i="17" s="1"/>
  <c r="I47" i="11"/>
  <c r="I46" i="11"/>
  <c r="I45" i="11"/>
  <c r="I44" i="11"/>
  <c r="I43" i="11"/>
  <c r="I42" i="11"/>
  <c r="I41" i="11"/>
  <c r="I40" i="11"/>
  <c r="I39" i="11"/>
  <c r="I38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13" i="11"/>
  <c r="I5" i="12" s="1"/>
  <c r="I8" i="12" s="1"/>
  <c r="I11" i="11"/>
  <c r="I9" i="11"/>
  <c r="I5" i="11"/>
  <c r="I38" i="12"/>
  <c r="I37" i="12"/>
  <c r="I36" i="12"/>
  <c r="I35" i="12"/>
  <c r="I34" i="12"/>
  <c r="I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37" i="13"/>
  <c r="I40" i="13" s="1"/>
  <c r="F13" i="1" s="1"/>
  <c r="I30" i="13"/>
  <c r="I29" i="13"/>
  <c r="I28" i="13"/>
  <c r="I27" i="13"/>
  <c r="I26" i="13"/>
  <c r="I25" i="13"/>
  <c r="I24" i="13"/>
  <c r="I23" i="13"/>
  <c r="I22" i="13"/>
  <c r="I21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15" i="14"/>
  <c r="I6" i="14"/>
  <c r="I5" i="14"/>
  <c r="I28" i="10"/>
  <c r="I27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6" i="10"/>
  <c r="I50" i="9"/>
  <c r="I53" i="9" s="1"/>
  <c r="F10" i="1" s="1"/>
  <c r="I25" i="9"/>
  <c r="I35" i="8"/>
  <c r="I34" i="8"/>
  <c r="I33" i="8"/>
  <c r="I32" i="8"/>
  <c r="I31" i="8"/>
  <c r="I30" i="8"/>
  <c r="I29" i="8"/>
  <c r="I28" i="8"/>
  <c r="I27" i="8"/>
  <c r="I26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6" i="8"/>
  <c r="I36" i="7"/>
  <c r="I38" i="7" s="1"/>
  <c r="F8" i="1" s="1"/>
  <c r="I6" i="7"/>
  <c r="I35" i="6"/>
  <c r="I38" i="6" s="1"/>
  <c r="F7" i="1" s="1"/>
  <c r="I15" i="6"/>
  <c r="I43" i="19"/>
  <c r="F6" i="1" s="1"/>
  <c r="I40" i="19"/>
  <c r="I24" i="19"/>
  <c r="I45" i="1"/>
  <c r="J45" i="1" s="1"/>
  <c r="I44" i="1"/>
  <c r="J44" i="1" s="1"/>
  <c r="J43" i="1"/>
  <c r="I43" i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F33" i="1"/>
  <c r="I32" i="1"/>
  <c r="J32" i="1" s="1"/>
  <c r="I31" i="1"/>
  <c r="J31" i="1" s="1"/>
  <c r="F31" i="1"/>
  <c r="I30" i="1"/>
  <c r="J30" i="1" s="1"/>
  <c r="I29" i="1"/>
  <c r="J29" i="1" s="1"/>
  <c r="I28" i="1"/>
  <c r="J28" i="1" s="1"/>
  <c r="J27" i="1"/>
  <c r="F27" i="1"/>
  <c r="J26" i="1"/>
  <c r="J25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F12" i="1" l="1"/>
  <c r="I7" i="14"/>
  <c r="I9" i="14"/>
  <c r="F41" i="23"/>
  <c r="I127" i="17"/>
  <c r="BG8" i="23"/>
  <c r="BG9" i="23"/>
  <c r="F68" i="23"/>
  <c r="I48" i="11"/>
  <c r="I51" i="11" s="1"/>
  <c r="F15" i="1" s="1"/>
  <c r="BG10" i="23"/>
  <c r="F59" i="23"/>
  <c r="I39" i="12"/>
  <c r="I42" i="12" s="1"/>
  <c r="F14" i="1" s="1"/>
  <c r="I17" i="11"/>
  <c r="F65" i="23"/>
  <c r="G64" i="23"/>
  <c r="F64" i="23" s="1"/>
  <c r="F56" i="23"/>
  <c r="G55" i="23"/>
  <c r="F84" i="23"/>
  <c r="F55" i="23"/>
  <c r="I29" i="10"/>
  <c r="I32" i="10" s="1"/>
  <c r="F11" i="1" s="1"/>
  <c r="F37" i="23"/>
  <c r="BF8" i="23"/>
  <c r="F33" i="23"/>
  <c r="F79" i="23"/>
  <c r="F88" i="23"/>
  <c r="I59" i="17"/>
  <c r="I98" i="17" s="1"/>
  <c r="F51" i="23"/>
  <c r="I36" i="8"/>
  <c r="I38" i="8" s="1"/>
  <c r="F9" i="1" s="1"/>
  <c r="I183" i="17"/>
  <c r="BG11" i="23"/>
  <c r="F42" i="23"/>
  <c r="F60" i="23"/>
  <c r="F89" i="23"/>
  <c r="I31" i="13"/>
  <c r="F32" i="23"/>
  <c r="F13" i="22"/>
  <c r="F47" i="23"/>
  <c r="G46" i="23"/>
  <c r="F46" i="23" s="1"/>
  <c r="I44" i="17"/>
  <c r="I43" i="17" s="1"/>
  <c r="I33" i="17"/>
  <c r="I36" i="17" s="1"/>
  <c r="I50" i="17"/>
  <c r="I49" i="17" s="1"/>
  <c r="I52" i="17" s="1"/>
  <c r="F35" i="1" s="1"/>
  <c r="I161" i="17"/>
  <c r="I160" i="17" s="1"/>
  <c r="I132" i="17"/>
  <c r="I153" i="17" s="1"/>
  <c r="F41" i="1" s="1"/>
  <c r="G93" i="23"/>
  <c r="F93" i="23" s="1"/>
  <c r="F94" i="23"/>
  <c r="I52" i="18"/>
  <c r="I14" i="18"/>
  <c r="F19" i="1" s="1"/>
  <c r="I104" i="17"/>
  <c r="I124" i="17" s="1"/>
  <c r="I125" i="17" s="1"/>
  <c r="F40" i="1" s="1"/>
  <c r="I16" i="18"/>
  <c r="I17" i="18" s="1"/>
  <c r="F20" i="1" s="1"/>
  <c r="I32" i="18"/>
  <c r="I33" i="18" s="1"/>
  <c r="F23" i="1" s="1"/>
  <c r="I193" i="17"/>
  <c r="I194" i="17" s="1"/>
  <c r="F45" i="1" s="1"/>
  <c r="I123" i="17" l="1"/>
  <c r="I46" i="17"/>
  <c r="F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DOFFOU Désiré-Anthelme</author>
  </authors>
  <commentList>
    <comment ref="B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DSFD : </t>
        </r>
        <r>
          <rPr>
            <sz val="9"/>
            <color indexed="81"/>
            <rFont val="Tahoma"/>
            <family val="2"/>
          </rPr>
          <t>Reservé à la Tutelle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DOFFOU</author>
  </authors>
  <commentList>
    <comment ref="I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DRSSFD:</t>
        </r>
        <r>
          <rPr>
            <sz val="9"/>
            <color indexed="81"/>
            <rFont val="Tahoma"/>
            <family val="2"/>
          </rPr>
          <t xml:space="preserve">
Voir dans DIMF 2013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DOFFOU</author>
  </authors>
  <commentList>
    <comment ref="I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DRSSFD:</t>
        </r>
        <r>
          <rPr>
            <sz val="9"/>
            <color indexed="81"/>
            <rFont val="Tahoma"/>
            <family val="2"/>
          </rPr>
          <t xml:space="preserve">
Voir DIMF 2012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tc={7CFAF567-11E4-40DC-857F-C189FA7A252E}</author>
  </authors>
  <commentList>
    <comment ref="I18" authorId="0" shapeId="0" xr:uid="{00000000-0006-0000-0800-00000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 ratio est-il calculé même en cas de résultat négatif?
Sinon, comment est-il évalué?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tc={0BDFC403-228E-4F44-BD4E-D5B67D31BCFF}</author>
  </authors>
  <commentList>
    <comment ref="F53" authorId="0" shapeId="0" xr:uid="{00000000-0006-0000-0C00-00000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vlauer correspondant à ce code poste peut-il correspondre au "Nombre d'emprunteurs actif"?
Sinon, comment l'obtenir?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tc={B7814062-3D36-4157-8D4E-6595E00D7716}</author>
    <author>tc={ED40CE23-33AF-4697-A41C-B570C4774BF1}</author>
  </authors>
  <commentList>
    <comment ref="F11" authorId="0" shapeId="0" xr:uid="{00000000-0006-0000-0D00-00000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vlauer correspondant à ce code poste peut-il correspondre au "Nombre de clients actifs"?
Sinon, comment l'obtenir?</t>
      </text>
    </comment>
    <comment ref="I96" authorId="1" shapeId="0" xr:uid="{00000000-0006-0000-0D00-00000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Comment analyser le résultat au cas où A&lt;0 et B&lt;0 ?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DOFFOU Désiré-Anthelme</author>
  </authors>
  <commentList>
    <comment ref="B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DSFD: </t>
        </r>
        <r>
          <rPr>
            <sz val="9"/>
            <color indexed="81"/>
            <rFont val="Tahoma"/>
            <family val="2"/>
          </rPr>
          <t xml:space="preserve">Réservé à la Tutelle
</t>
        </r>
      </text>
    </comment>
  </commentList>
</comments>
</file>

<file path=xl/sharedStrings.xml><?xml version="1.0" encoding="utf-8"?>
<sst xmlns="http://schemas.openxmlformats.org/spreadsheetml/2006/main" count="1772" uniqueCount="742">
  <si>
    <t>LIMITATION DES RISQUES AUXQUELS EST EXPOSEE UNE INSTITUTION</t>
  </si>
  <si>
    <t>A</t>
  </si>
  <si>
    <t>MONTANT</t>
  </si>
  <si>
    <t>A12</t>
  </si>
  <si>
    <t>Comptes ordinaires débiteurs chez les institutions financières</t>
  </si>
  <si>
    <t>A2A</t>
  </si>
  <si>
    <t>A3A</t>
  </si>
  <si>
    <t>Comptes de prêts</t>
  </si>
  <si>
    <t>A70</t>
  </si>
  <si>
    <t>Prêts en souffrance</t>
  </si>
  <si>
    <t>B2D</t>
  </si>
  <si>
    <t>Crédits à court terme</t>
  </si>
  <si>
    <t>B2N</t>
  </si>
  <si>
    <t>Comptes ordinaires débiteurs des membres, bénéficiaires ou clients</t>
  </si>
  <si>
    <t>B30</t>
  </si>
  <si>
    <t>Crédits à moyen terme</t>
  </si>
  <si>
    <t>B40</t>
  </si>
  <si>
    <t>Crédits à long terme</t>
  </si>
  <si>
    <t>B70</t>
  </si>
  <si>
    <t>Crédits en souffrance</t>
  </si>
  <si>
    <t>C10</t>
  </si>
  <si>
    <t>Titres de placement</t>
  </si>
  <si>
    <t>D1E</t>
  </si>
  <si>
    <t>Titres de participation</t>
  </si>
  <si>
    <t>D1L</t>
  </si>
  <si>
    <t>Titres d'investissement</t>
  </si>
  <si>
    <t>TOTAL</t>
  </si>
  <si>
    <t>B</t>
  </si>
  <si>
    <t>RESSOURCES</t>
  </si>
  <si>
    <t>F1A</t>
  </si>
  <si>
    <t>Comptes ordinaires créditeurs des institutions financières</t>
  </si>
  <si>
    <t>F2A</t>
  </si>
  <si>
    <t>Autres comptes de dépôts créditeurs des institutions financières</t>
  </si>
  <si>
    <t>F3A</t>
  </si>
  <si>
    <t>Comptes d'emprunts</t>
  </si>
  <si>
    <t>F50</t>
  </si>
  <si>
    <t xml:space="preserve">Autres sommes dues aux institutions financières </t>
  </si>
  <si>
    <t>G2A</t>
  </si>
  <si>
    <t>Comptes d'épargne à régime spécial</t>
  </si>
  <si>
    <t>G10</t>
  </si>
  <si>
    <t>G15</t>
  </si>
  <si>
    <t>Dépôts à terme reçus des membres, bénéficiaires ou clients</t>
  </si>
  <si>
    <t>G35</t>
  </si>
  <si>
    <t>Autres dépôts reçus des clients, membres ou bénéficiaires</t>
  </si>
  <si>
    <t>G60</t>
  </si>
  <si>
    <t>Emprunts reçus des clients, membres ou bénéficiaires</t>
  </si>
  <si>
    <t>G70</t>
  </si>
  <si>
    <t>Autres sommes dues aux membres, bénéficiaires ou clients</t>
  </si>
  <si>
    <t>L01</t>
  </si>
  <si>
    <t>Provisions, fonds propres et assimilés</t>
  </si>
  <si>
    <t>Norme</t>
  </si>
  <si>
    <t>R01</t>
  </si>
  <si>
    <t>COUVERTURE DES EMPLOIS A MOYEN ET LONG TERME PAR DES RESSOURCES STABLES</t>
  </si>
  <si>
    <t>RESSOURCES STABLES</t>
  </si>
  <si>
    <t>F3F</t>
  </si>
  <si>
    <t>Comptes d'emprunts à terme auprès des institutions financières</t>
  </si>
  <si>
    <t>G30</t>
  </si>
  <si>
    <t>A2H</t>
  </si>
  <si>
    <t>A2I</t>
  </si>
  <si>
    <t>Dépôts de garantie constitués auprès des institutions financières à plus d'un an</t>
  </si>
  <si>
    <t>A2J</t>
  </si>
  <si>
    <t xml:space="preserve">Autres dépôts  constitués auprès des institutions financières à plus d'un an </t>
  </si>
  <si>
    <t>A3C</t>
  </si>
  <si>
    <t>Comptes de prêts à terme auprès des institutions financières à plus d'un an</t>
  </si>
  <si>
    <t>Prêts en souffrance nets des provisions auprès des institutions financières</t>
  </si>
  <si>
    <t>Crédits à moyen terme aux membres, bénéficiaires ou clients</t>
  </si>
  <si>
    <t>Crédits à long terme aux membres, bénéficiaires ou clients</t>
  </si>
  <si>
    <t>Crédits en souffrance nets des provisions des membres, bénéficiaires ou clients</t>
  </si>
  <si>
    <t>D10</t>
  </si>
  <si>
    <t>Prêts et titres subordonnés</t>
  </si>
  <si>
    <t>D1S</t>
  </si>
  <si>
    <t>Dépôts et cautionnements</t>
  </si>
  <si>
    <t>D23</t>
  </si>
  <si>
    <t>Immobilisation en cours</t>
  </si>
  <si>
    <t>D30</t>
  </si>
  <si>
    <t>Immobilisations d'exploitation</t>
  </si>
  <si>
    <t>D40</t>
  </si>
  <si>
    <t>Immobilisations hors exploitation</t>
  </si>
  <si>
    <t>R02</t>
  </si>
  <si>
    <t>LIMITATION DES PRETS AUX DIRIGEANTS ET AU PERSONNEL AINSI QU'AUX PERSONNES LIEES</t>
  </si>
  <si>
    <t>PRETS ET ENGAGEMENTS PAR SIGNATURE</t>
  </si>
  <si>
    <t>Z51</t>
  </si>
  <si>
    <t>Encours brut prêts et engagements par signature donnés aux dirigeants ou employés</t>
  </si>
  <si>
    <t>FONDS PROPRES</t>
  </si>
  <si>
    <t>L10</t>
  </si>
  <si>
    <t>L20</t>
  </si>
  <si>
    <t>L27</t>
  </si>
  <si>
    <t>L30</t>
  </si>
  <si>
    <t>L35</t>
  </si>
  <si>
    <t>L41</t>
  </si>
  <si>
    <t>L45</t>
  </si>
  <si>
    <t>L50</t>
  </si>
  <si>
    <t>L55</t>
  </si>
  <si>
    <t>L59</t>
  </si>
  <si>
    <t>L60</t>
  </si>
  <si>
    <t>L65</t>
  </si>
  <si>
    <t>L70</t>
  </si>
  <si>
    <t>L75</t>
  </si>
  <si>
    <t>L80</t>
  </si>
  <si>
    <t>L62</t>
  </si>
  <si>
    <t>E05</t>
  </si>
  <si>
    <t>Z52</t>
  </si>
  <si>
    <t>- Complément de provisions non constituées et exigées par les autorités de contrôle</t>
  </si>
  <si>
    <t>Z53</t>
  </si>
  <si>
    <t>- Toutes participations constituant des fonds propres dans d'autres SFD ou établissements de crédit</t>
  </si>
  <si>
    <t>R03</t>
  </si>
  <si>
    <t>LIMITATION DES RISQUES PRIS SUR UNE SEULE SIGNATURE</t>
  </si>
  <si>
    <t>PRETS  ET ENGAGEMENTS PAR SIGNATURE</t>
  </si>
  <si>
    <t>Z54</t>
  </si>
  <si>
    <t>Montant brut des prêts et engagements par signature à un plus gros emprunteur</t>
  </si>
  <si>
    <t>R04</t>
  </si>
  <si>
    <t>NORME DE LIQUIDITE</t>
  </si>
  <si>
    <t>A10</t>
  </si>
  <si>
    <t>Valeurs en caisse</t>
  </si>
  <si>
    <t>Autres comptes de dépôts débiteurs chez les institutions financières</t>
  </si>
  <si>
    <t>A3B</t>
  </si>
  <si>
    <t>Crédits à court terme aux membres, bénéficiaires ou clients</t>
  </si>
  <si>
    <t>C30</t>
  </si>
  <si>
    <t>Comptes de stocks</t>
  </si>
  <si>
    <t>C40</t>
  </si>
  <si>
    <t>C56</t>
  </si>
  <si>
    <t>F3E</t>
  </si>
  <si>
    <t>Emprunts à moins d'un an auprès des institutions financières</t>
  </si>
  <si>
    <t>Emprunts à terme</t>
  </si>
  <si>
    <t>Autres sommes dues aux institutions financières</t>
  </si>
  <si>
    <t>Comptes ordinaires créditeurs des membres, bénéficiaires ou clients auprès de l'institution</t>
  </si>
  <si>
    <t>Autres dépôts de garantie reçus des membres, bénéficiaires ou clients</t>
  </si>
  <si>
    <t>Autres dépôts des membres, bénéficiaires ou clients auprès de l'institution</t>
  </si>
  <si>
    <t>Emprunts de l'institution auprès des membres</t>
  </si>
  <si>
    <t>H10</t>
  </si>
  <si>
    <t>Versements restant à effectuer à court terme</t>
  </si>
  <si>
    <t>H40</t>
  </si>
  <si>
    <t>Créditeurs divers à court terme</t>
  </si>
  <si>
    <t>Dettes rattachées</t>
  </si>
  <si>
    <t>Encours des engagements de financement et de garantie reçus</t>
  </si>
  <si>
    <t>R05</t>
  </si>
  <si>
    <t>LIMITATION DES OPERATIONS AUTRES QUE LES ACTIVITES D'EPARGNE ET DE CREDIT</t>
  </si>
  <si>
    <t>Z55</t>
  </si>
  <si>
    <t>Montant consacré par l'institution aux opérations autres que les activités d'épargne et de crédit</t>
  </si>
  <si>
    <t>R06</t>
  </si>
  <si>
    <t>CONSTITUTION DE LA RESERVE GENERALE</t>
  </si>
  <si>
    <t>Report à nouveau déficitaire</t>
  </si>
  <si>
    <t>R07</t>
  </si>
  <si>
    <t>NORME DE CAPITALISATION</t>
  </si>
  <si>
    <t>TOTAL ACTIF DE FIN DE PERIODE</t>
  </si>
  <si>
    <t>E90</t>
  </si>
  <si>
    <t>Total actif de fin de période en montants nets</t>
  </si>
  <si>
    <t>R08</t>
  </si>
  <si>
    <t>LIMITATION DES PRISES DE PARTICIPATION</t>
  </si>
  <si>
    <t>TITRES DE PARTICIPATION</t>
  </si>
  <si>
    <t>R09</t>
  </si>
  <si>
    <t>FINANCEMENT DES IMMOBILISATIONS ET DES PARTICIPATIONS</t>
  </si>
  <si>
    <t>D24</t>
  </si>
  <si>
    <t>Immobilisations incorporelles en cours</t>
  </si>
  <si>
    <t>D25</t>
  </si>
  <si>
    <t>Immobilisations corporelles en cours</t>
  </si>
  <si>
    <t>D31</t>
  </si>
  <si>
    <t>Immobilisations incorporelles d'exploitation, déduction faite des frais et valeurs immobilisés</t>
  </si>
  <si>
    <t>D36</t>
  </si>
  <si>
    <t>Immobilisations corporelles d'exploitation</t>
  </si>
  <si>
    <t>D41</t>
  </si>
  <si>
    <t>Immobilisations incorporelles hors exploitation</t>
  </si>
  <si>
    <t>D45</t>
  </si>
  <si>
    <t>Immobilisations corporelles hors exploitation</t>
  </si>
  <si>
    <t>D46</t>
  </si>
  <si>
    <t>Immobilisations incorporelles hors exploitation par réalisation de garantie</t>
  </si>
  <si>
    <t>D47</t>
  </si>
  <si>
    <t>Immobilisations corporelles hors exploitation acquises par réalisation de garantie</t>
  </si>
  <si>
    <t>R10</t>
  </si>
  <si>
    <t>END_ROW</t>
  </si>
  <si>
    <t>Comptes ordinaires créditeurs des institutions financières auprès du SFD</t>
  </si>
  <si>
    <t>Engagements de financement et de garantie donnés*</t>
  </si>
  <si>
    <t>Valeurs à l'encaissement avec crédit immédiat*</t>
  </si>
  <si>
    <t>N1A</t>
  </si>
  <si>
    <t>N1J</t>
  </si>
  <si>
    <t>N2A</t>
  </si>
  <si>
    <t>N2J</t>
  </si>
  <si>
    <t>A60</t>
  </si>
  <si>
    <t>B65</t>
  </si>
  <si>
    <t>C55</t>
  </si>
  <si>
    <t>N2M</t>
  </si>
  <si>
    <t>N2H</t>
  </si>
  <si>
    <t>N1K</t>
  </si>
  <si>
    <t>N1H</t>
  </si>
  <si>
    <t>F60</t>
  </si>
  <si>
    <t>G90</t>
  </si>
  <si>
    <t>*</t>
  </si>
  <si>
    <t>Dépôts à terme constitués auprès des institutions financières à plus d'un an</t>
  </si>
  <si>
    <t>**</t>
  </si>
  <si>
    <t>Comptes de prêts à court terme aux institutions financières</t>
  </si>
  <si>
    <t>Débiteurs divers</t>
  </si>
  <si>
    <t>Créances rattachées</t>
  </si>
  <si>
    <t>Dépôts à terme reçus</t>
  </si>
  <si>
    <t>Q1A</t>
  </si>
  <si>
    <t>N3A</t>
  </si>
  <si>
    <t>Composante du bilan à échéance à plus de 12 mois</t>
  </si>
  <si>
    <t>Composante du bilan à échéance à 3 mois au plus</t>
  </si>
  <si>
    <t>Acc</t>
  </si>
  <si>
    <t xml:space="preserve"> F2C</t>
  </si>
  <si>
    <t>MONTANT CONSACRE PAR L'INSTITUTION AUX ACTIVITES AUTRES QUE L'EPARGNE ET LE CREDIT</t>
  </si>
  <si>
    <t>Titres de participation dans les établissements de crédit et les SFD</t>
  </si>
  <si>
    <t>Montant de la réserve minimale à constituer</t>
  </si>
  <si>
    <t>Eléments à déduire</t>
  </si>
  <si>
    <t>RISQUES PORTES PAR L'INSTITUTION (MONTANTS NETS DES PROVISIONS)</t>
  </si>
  <si>
    <t>EMPLOIS A MOYEN ET LONG TERME (MONTANTS NETS DES PROVISIONS)</t>
  </si>
  <si>
    <t>VALEURS REALISABLES ET DISPONIBLES (MONTANTS NETS DES PROVISIONS)</t>
  </si>
  <si>
    <t>RISQUES PORTES PAR L'INSTITUTION (MONTANTS NETS DES PROVISIONS ET DES DEPOTS DE GARANTIE)</t>
  </si>
  <si>
    <t>Autres comptes de dépôts chez les institutions financières</t>
  </si>
  <si>
    <t>Engagements par signature donnés en faveur des institutions financières</t>
  </si>
  <si>
    <t>Engagements par signature donnés en faveur des membres bénéficiaires ou clients</t>
  </si>
  <si>
    <t>Engagements de garantie sur titre à livrer</t>
  </si>
  <si>
    <t>Autres engagements donnés par signature</t>
  </si>
  <si>
    <t>Dépôts de Garantie sur les prêts aux institutions financières</t>
  </si>
  <si>
    <t>Dépôts de Garantie sur les crédits aux membres/clients</t>
  </si>
  <si>
    <t>Subventions d'investissement</t>
  </si>
  <si>
    <t>Fonds affectés</t>
  </si>
  <si>
    <t>Fonds de crédit</t>
  </si>
  <si>
    <t>Provisions pour risques et charges</t>
  </si>
  <si>
    <t>Provisions réglementées</t>
  </si>
  <si>
    <t>Emprunts et titres émis subordonnés</t>
  </si>
  <si>
    <t>Fonds pour risques financiers généraux</t>
  </si>
  <si>
    <t>Primes liées au capital</t>
  </si>
  <si>
    <t>Réserves</t>
  </si>
  <si>
    <t>Écart de réévaluation des immobilisations</t>
  </si>
  <si>
    <t>Capital</t>
  </si>
  <si>
    <t>Fonds de dotation</t>
  </si>
  <si>
    <t>Report à nouveau positif</t>
  </si>
  <si>
    <t>Excédent des produits sur les charges</t>
  </si>
  <si>
    <t>Résultat excédentaire de l'exercice</t>
  </si>
  <si>
    <t>Capital non appelé</t>
  </si>
  <si>
    <t>Report à nouveau négatif</t>
  </si>
  <si>
    <t>Résultat déficitaire de l'exercice</t>
  </si>
  <si>
    <t>Complément de provisions non constituées et exigées par les autorités de contrôle</t>
  </si>
  <si>
    <t>Toutes participations constituant des fonds propres dans d'autres SFD ou établissements de crédit</t>
  </si>
  <si>
    <t>Immobilisations incorporelles nettes en cours</t>
  </si>
  <si>
    <t>Immobilisations d'exploitation incorporelles nettes</t>
  </si>
  <si>
    <t>Immobilisations hors exploitation incorporelles nettes</t>
  </si>
  <si>
    <t>Immobilisations incorporelles nettes acquise par réalisation de garantie</t>
  </si>
  <si>
    <t>Créances rattachées sur les institutions financières</t>
  </si>
  <si>
    <t>Créances rattachées sur les membres bénéficiaires et clients</t>
  </si>
  <si>
    <t>Créances rattachés sur les opérations sur titres et opérations diverses</t>
  </si>
  <si>
    <t>Dettes rattachées sur les memebres bénéficiaires et clients</t>
  </si>
  <si>
    <t>Dettes rattachées sur les institutions financières</t>
  </si>
  <si>
    <t>Engagements de financement reçus des institutions financières</t>
  </si>
  <si>
    <t>Engagements de financement reçus des membres bénéficiaires ou clients</t>
  </si>
  <si>
    <t>Engagements de garantie reçus des institutions financières</t>
  </si>
  <si>
    <t>Engagements de garantie reçus des membres bénéficiaires ou clients</t>
  </si>
  <si>
    <t>I- INDICATEURS  FINANCIERS</t>
  </si>
  <si>
    <t>I-1- Indicateur de qualité du portefeuille</t>
  </si>
  <si>
    <t>Code du RCSFD</t>
  </si>
  <si>
    <t>Feuille</t>
  </si>
  <si>
    <t>Ligne</t>
  </si>
  <si>
    <t>Colonne</t>
  </si>
  <si>
    <t>Portefuille à risque de 30 jours et plus</t>
  </si>
  <si>
    <t>Encours des prêts comportant au moins une échéance impayée de 30 jours (A)</t>
  </si>
  <si>
    <t>DIMF_2000_ACTIF_DEV</t>
  </si>
  <si>
    <t>Montant brut du portefeuille de prêts (B)</t>
  </si>
  <si>
    <t>Portefeuille à risque de 90 jours et plus</t>
  </si>
  <si>
    <t>Encours des prêts comportant au moins une échéance impayée de 90 jours (A)</t>
  </si>
  <si>
    <t>Montant brut du portfeuille de prêts (B)</t>
  </si>
  <si>
    <t>Ratio A/B (Norme &lt;= 3%)</t>
  </si>
  <si>
    <t>Portefeuille à risque de 180 jours et plus</t>
  </si>
  <si>
    <t>Encours des prêts comportant au moins une échéance impayée de 180 jours (A)</t>
  </si>
  <si>
    <t>Ratio A/B (Norme &lt;= 2%)</t>
  </si>
  <si>
    <t>Taux de provisions pour créances en souffrance</t>
  </si>
  <si>
    <t>Montant brut des provisions constituées (A)</t>
  </si>
  <si>
    <t>Montant brut des créances en souffrance (B)</t>
  </si>
  <si>
    <t>DIMF_2080_CHARGE_DEV</t>
  </si>
  <si>
    <t>Taux de perte sur créances</t>
  </si>
  <si>
    <t>Montant des crédits passés en perte durant la période (A)</t>
  </si>
  <si>
    <t>Montant brut du portfeuille de crédit de la période (B)</t>
  </si>
  <si>
    <t>I-2- Indicateur d'activités</t>
  </si>
  <si>
    <t>Indicateur</t>
  </si>
  <si>
    <t>ANNEXES_AU_RAPPORT_ANNUEL</t>
  </si>
  <si>
    <t>Y04101</t>
  </si>
  <si>
    <t>Montant moyen des crédits décaissés</t>
  </si>
  <si>
    <t>Montant total des crédits décaissés au cours de la période (A)</t>
  </si>
  <si>
    <t>Y04201</t>
  </si>
  <si>
    <t>Nombre total des crédits décaissés au cours de la période (B)</t>
  </si>
  <si>
    <t>Ratio A/B (Norme: Tendence haussière)</t>
  </si>
  <si>
    <t>DIMF_2000_PASSIF_DEV</t>
  </si>
  <si>
    <t>Montant moyen de l'épargne par épargnant</t>
  </si>
  <si>
    <t>Montant total des dépôts à la fin de la période  (A)</t>
  </si>
  <si>
    <t>Nombre d'épargnant à la fin de la période  (B)</t>
  </si>
  <si>
    <t>Y03301</t>
  </si>
  <si>
    <t>Y04501</t>
  </si>
  <si>
    <t>Encours moyen des crédits par emprunteur</t>
  </si>
  <si>
    <t>Total des encours des crédits à la fin de la période  (A)</t>
  </si>
  <si>
    <t>I-3- Indicateurs d'éfficacité/productivité</t>
  </si>
  <si>
    <t>Productivité des agents de crédits</t>
  </si>
  <si>
    <t>Nombre d'emprunteurs actifs (A)</t>
  </si>
  <si>
    <t>Y01101</t>
  </si>
  <si>
    <t>Nombre d'agents de crédits (B)</t>
  </si>
  <si>
    <t>Y01205</t>
  </si>
  <si>
    <t>Ratio A/B (Norme &gt; 130)</t>
  </si>
  <si>
    <t>Productivité du personnel</t>
  </si>
  <si>
    <t>Nombre de clients actifs (A)</t>
  </si>
  <si>
    <t>Nombre d'employés (B)</t>
  </si>
  <si>
    <t>Ratio A/B (Norme &gt; 115)</t>
  </si>
  <si>
    <t>DIMF_2080_PRODUITS_DEV</t>
  </si>
  <si>
    <t>Charges d'exploitation rapportées au portfeuille de crédit</t>
  </si>
  <si>
    <t>Montant des charges d'exploitation de la période (A)</t>
  </si>
  <si>
    <t>Montant brut moyen du portfeuille de crédit de la période (B)</t>
  </si>
  <si>
    <t>Ratio A/B (Norme &lt;= 35%)</t>
  </si>
  <si>
    <t>Ratios des frais géréraux rapportés au portfeuille de crédits</t>
  </si>
  <si>
    <t>Montant des frais généraux de la période (A)</t>
  </si>
  <si>
    <t>Ratio A/B (Norme &lt;= 20%)</t>
  </si>
  <si>
    <t>Ratio des charges de personnel</t>
  </si>
  <si>
    <t>Montant des charges de personnel de la période (A)</t>
  </si>
  <si>
    <t>Ratio A/B (Norme &lt;= 10%)</t>
  </si>
  <si>
    <t>I-4- Indicateurs de rentabilité</t>
  </si>
  <si>
    <t>Rentabilité des fonds propres</t>
  </si>
  <si>
    <t>Résultat d'exploitation hors subvention (A)</t>
  </si>
  <si>
    <t>Montant moyen des fonds propres pour la période (B)</t>
  </si>
  <si>
    <t>Ratio A/B (Norme &gt; 15%)</t>
  </si>
  <si>
    <t>Rendement sur actif</t>
  </si>
  <si>
    <t>Montant moyen de l'actif pour la période (B)</t>
  </si>
  <si>
    <t>Ratio A/B (Norme &gt; 3%)</t>
  </si>
  <si>
    <t>S02</t>
  </si>
  <si>
    <t>Autosuffisance opérationnelle</t>
  </si>
  <si>
    <t>Montant total des produits d'exploitation (A)</t>
  </si>
  <si>
    <t>V08 à X6B - W53 (Produits)</t>
  </si>
  <si>
    <t>Ratio A/B (Norme &gt; 130%)</t>
  </si>
  <si>
    <t>Marge bénéficiaire</t>
  </si>
  <si>
    <t>Résultat d'exploitation (A)</t>
  </si>
  <si>
    <t>Montant total des produits d'exploitation (B)</t>
  </si>
  <si>
    <t>Ratio A/B (Norme &gt; 20%)</t>
  </si>
  <si>
    <t>Coefficient d'exploitation</t>
  </si>
  <si>
    <t>Frais généraux (A)</t>
  </si>
  <si>
    <t>Produits financiers nets (B)</t>
  </si>
  <si>
    <t>[V08 à V7A (Produits) ] 
- (R08 à R7A (Charges)]</t>
  </si>
  <si>
    <t>Ratio A/B (Norme&lt;= 60%)</t>
  </si>
  <si>
    <t>I-5- Indicateurs de gestion du bilan</t>
  </si>
  <si>
    <t>Taux de rendement des actifs</t>
  </si>
  <si>
    <t>Montant des intérêts et des commissions perçus au cours de la période (A)</t>
  </si>
  <si>
    <t>Montant des actifs productifs de la période (B)</t>
  </si>
  <si>
    <t>Ratio A/B (Norme &gt;15%)</t>
  </si>
  <si>
    <t>Ratio de liquidité de l'actif</t>
  </si>
  <si>
    <t>Disponibilités et comptes courant bancaires + instruments financiers facilement negociables de la période (A)</t>
  </si>
  <si>
    <t>Actif total de la période (B)</t>
  </si>
  <si>
    <t>Ratio A/B (Norme &gt;5%)</t>
  </si>
  <si>
    <t>Ratio de capitalisation</t>
  </si>
  <si>
    <t>Montant total des fonds propres de la période (A)</t>
  </si>
  <si>
    <t>Montant total de l'actif de la période (B)</t>
  </si>
  <si>
    <t>Ratio (A/B)</t>
  </si>
  <si>
    <t>Ratio A/B</t>
  </si>
  <si>
    <t>Z60</t>
  </si>
  <si>
    <t>Valeur</t>
  </si>
  <si>
    <t>Instruction N°18_AU_RAPPORT_ANNUEL</t>
  </si>
  <si>
    <t>Z67</t>
  </si>
  <si>
    <t>Nombre de personnes ayant au moins un dépôt et/ou un crédit en cours auprès de l'instoitution (un individu ne peut être compté plus d'une fois)</t>
  </si>
  <si>
    <t>Nombre de personnes ayant un encours vis-à-vis de l'institution (un individu ne peut être compté plus d'une fois)</t>
  </si>
  <si>
    <t>Tendance haussière</t>
  </si>
  <si>
    <t>I-1-1-30</t>
  </si>
  <si>
    <t>I-1-1-180</t>
  </si>
  <si>
    <t>I-1-1-90</t>
  </si>
  <si>
    <t>I-1-2</t>
  </si>
  <si>
    <t>I-1-3</t>
  </si>
  <si>
    <t>I-2-1</t>
  </si>
  <si>
    <t>I-2-2</t>
  </si>
  <si>
    <t>I-2-3</t>
  </si>
  <si>
    <t>I-3-1</t>
  </si>
  <si>
    <t>I-3-2</t>
  </si>
  <si>
    <t>I-3-3</t>
  </si>
  <si>
    <t>I-3-4</t>
  </si>
  <si>
    <t>I-3-5</t>
  </si>
  <si>
    <t>I-5-1</t>
  </si>
  <si>
    <t>I-5-2</t>
  </si>
  <si>
    <t>I-5-3</t>
  </si>
  <si>
    <t>I-4-1</t>
  </si>
  <si>
    <t>I-4-3</t>
  </si>
  <si>
    <t>I-4-2</t>
  </si>
  <si>
    <t>I-4-4</t>
  </si>
  <si>
    <t>I-4-5</t>
  </si>
  <si>
    <t>BASE</t>
  </si>
  <si>
    <t>Résultat exédentaire de l'exercice</t>
  </si>
  <si>
    <t>DOTATION</t>
  </si>
  <si>
    <t>TOTAL (Base = Résultat bénéficiaire (L80) - Report à nouveau déficitaire (L70))</t>
  </si>
  <si>
    <t>Dotation annuelle de la reserve générale</t>
  </si>
  <si>
    <t>Ratio Dotation/Base</t>
  </si>
  <si>
    <t>Max.</t>
  </si>
  <si>
    <t>Actif brut</t>
  </si>
  <si>
    <t>Amortissement</t>
  </si>
  <si>
    <t>Charges</t>
  </si>
  <si>
    <t>Instruction N°18</t>
  </si>
  <si>
    <t>Passif</t>
  </si>
  <si>
    <t>R08 à T6B</t>
  </si>
  <si>
    <t>Actif net</t>
  </si>
  <si>
    <t>V08 à V7A</t>
  </si>
  <si>
    <t>Produits</t>
  </si>
  <si>
    <t>(A01-A10-A60-A70)+(B01-B65-B70)+C10+C56+D1A</t>
  </si>
  <si>
    <t>S02 à T50</t>
  </si>
  <si>
    <t>Produits / Charges</t>
  </si>
  <si>
    <t>Source</t>
  </si>
  <si>
    <t>Z02</t>
  </si>
  <si>
    <t>B72</t>
  </si>
  <si>
    <t>B73</t>
  </si>
  <si>
    <t>T6K</t>
  </si>
  <si>
    <t>T6L</t>
  </si>
  <si>
    <t>R3A</t>
  </si>
  <si>
    <t>R4B</t>
  </si>
  <si>
    <t>R5B</t>
  </si>
  <si>
    <t>R5E</t>
  </si>
  <si>
    <t>R5Y</t>
  </si>
  <si>
    <t>R6A</t>
  </si>
  <si>
    <t>R6F</t>
  </si>
  <si>
    <t>R6V</t>
  </si>
  <si>
    <t>R7A</t>
  </si>
  <si>
    <t>Z27</t>
  </si>
  <si>
    <t>S1A</t>
  </si>
  <si>
    <t>S2A</t>
  </si>
  <si>
    <t>T50</t>
  </si>
  <si>
    <t>T6B</t>
  </si>
  <si>
    <t>Portefeuille bru de crédit (n-1)</t>
  </si>
  <si>
    <t>Portefeuille bru de crédit (n)</t>
  </si>
  <si>
    <t>Actif brut (n)</t>
  </si>
  <si>
    <t>Actif brut (n-1)</t>
  </si>
  <si>
    <t>V08</t>
  </si>
  <si>
    <t>V3A</t>
  </si>
  <si>
    <t>V4B</t>
  </si>
  <si>
    <t>V5B</t>
  </si>
  <si>
    <t>V5Y</t>
  </si>
  <si>
    <t>V6A</t>
  </si>
  <si>
    <t>V6F</t>
  </si>
  <si>
    <t>V7A</t>
  </si>
  <si>
    <t>V8A</t>
  </si>
  <si>
    <t>W4A</t>
  </si>
  <si>
    <t>W50</t>
  </si>
  <si>
    <t>X50</t>
  </si>
  <si>
    <t>X51</t>
  </si>
  <si>
    <t>X6B</t>
  </si>
  <si>
    <t>A01</t>
  </si>
  <si>
    <t>D1A</t>
  </si>
  <si>
    <t>Comptes ordinaires</t>
  </si>
  <si>
    <t>Crédits immobilisés</t>
  </si>
  <si>
    <t>Crédits en souffrance de plus de 6 mois à 12 mois au plus</t>
  </si>
  <si>
    <t>Crédits en souffrance de plus de 12 mois a 24 mois au plus</t>
  </si>
  <si>
    <t>Pertes sur créances irrécouvrables couvertes par des provisions</t>
  </si>
  <si>
    <t>Pertes sur créances irrécouvrables non couvertes par des provisions</t>
  </si>
  <si>
    <t>Comptes ordinaires créditeurs</t>
  </si>
  <si>
    <t>Autres dépôts de garantie reçus</t>
  </si>
  <si>
    <t>Autres dépôts reçus</t>
  </si>
  <si>
    <t>Charges sur emprunt et titres subordonnés</t>
  </si>
  <si>
    <t>Charges sur opérations avec les institutions financières</t>
  </si>
  <si>
    <t>Charges sur opérations avec les membres, bénéficiaires ou clients</t>
  </si>
  <si>
    <t>Charges sur opérations sur titres et sur opérations diverses</t>
  </si>
  <si>
    <t>Charges sur immobilisations financières</t>
  </si>
  <si>
    <t>Charges sur crédit-bail et opérations assimilées</t>
  </si>
  <si>
    <t>Charges sur opérations de change</t>
  </si>
  <si>
    <t>Charges sur opérations hors bilan</t>
  </si>
  <si>
    <t>Charges sur prestations de services financiers</t>
  </si>
  <si>
    <t>Autres charges d'exploitation financières</t>
  </si>
  <si>
    <t>Achats et variations de stocks</t>
  </si>
  <si>
    <t>Dotations aux provisions et pertes sur créances irrecouvrables</t>
  </si>
  <si>
    <t>Frais de personnel</t>
  </si>
  <si>
    <t>Impôts et taxes</t>
  </si>
  <si>
    <t>Autres charges externes et charges diverses d'exploitation</t>
  </si>
  <si>
    <t>Dotations du fonds pour risques financiers généraux</t>
  </si>
  <si>
    <t>Valeur en caisse</t>
  </si>
  <si>
    <t>Comptes ordinaires débiteurs</t>
  </si>
  <si>
    <t>Dépôts à terme constitués</t>
  </si>
  <si>
    <t xml:space="preserve">Autres dépôts constitués  </t>
  </si>
  <si>
    <t>B01</t>
  </si>
  <si>
    <t>Operations de trésorerie et avec les institutions financières</t>
  </si>
  <si>
    <t>Prêts en souffrance prêts immobilisés</t>
  </si>
  <si>
    <t>Operations avec les membres, bénéficiaires ou clients</t>
  </si>
  <si>
    <t>Valeur à l'encaissement avec crédit immédiat</t>
  </si>
  <si>
    <t>Immobilisations financières</t>
  </si>
  <si>
    <t>Produits sur opérations avec les institutions financières</t>
  </si>
  <si>
    <t>Produits sur opérations avec les membres, bénéficiaires ou clients</t>
  </si>
  <si>
    <t>Produits sur opérations sur titres et sur opérations diverses</t>
  </si>
  <si>
    <t>Produits sur immobilisations financières</t>
  </si>
  <si>
    <t>Autres produits</t>
  </si>
  <si>
    <t>Produits sur opérations de change</t>
  </si>
  <si>
    <t>Produits sur opérations hors bilan</t>
  </si>
  <si>
    <t>Autres produits d'exploitation financière</t>
  </si>
  <si>
    <t>Ventes et variation de stocks</t>
  </si>
  <si>
    <t>Produits divers d'exploitation</t>
  </si>
  <si>
    <t>Production immobilisée</t>
  </si>
  <si>
    <t>Reprises du fonds pour risques bancaires généraux</t>
  </si>
  <si>
    <t>Reprises d'amortissement et provisions sur immobilisations</t>
  </si>
  <si>
    <t>Reprises de provisions et récupération sur créances amorties</t>
  </si>
  <si>
    <t>(Actif N+ Actif N-1)/2</t>
  </si>
  <si>
    <t>(FP N+ FP N-1)/2</t>
  </si>
  <si>
    <t>Fonds propres (n)</t>
  </si>
  <si>
    <t>Fonds propres (n-1)</t>
  </si>
  <si>
    <t>Passif (n-1)</t>
  </si>
  <si>
    <t>Actif net (n-1)</t>
  </si>
  <si>
    <t>Actif net (n)</t>
  </si>
  <si>
    <t>E90 (n-1)</t>
  </si>
  <si>
    <t>L01 (n-1)</t>
  </si>
  <si>
    <t>Nombre de personnes disposant d'un ou de plusieurs dépôts auprès de l'institution, y compris l'éprgne obligatoire (un individu ne peut être compté plus d'une fois)</t>
  </si>
  <si>
    <t>[Portefeuille N+
 Portefeuille N-1]/2</t>
  </si>
  <si>
    <t xml:space="preserve">R08 </t>
  </si>
  <si>
    <t>Min.</t>
  </si>
  <si>
    <t>[V08 à X6B - W53 (Produits) ] 
- [R08 à T6B (Charges)]</t>
  </si>
  <si>
    <t>Autres comptes de dépôts créditeurs</t>
  </si>
  <si>
    <t>Emprunts</t>
  </si>
  <si>
    <t>Autres sommes</t>
  </si>
  <si>
    <t>Autres dépôts  constitués</t>
  </si>
  <si>
    <t>Dépôts de garantie constitués</t>
  </si>
  <si>
    <t>Comptes de prêts à terme</t>
  </si>
  <si>
    <t>PASSIF EXIGIBLE</t>
  </si>
  <si>
    <t>Engagements de financement donnés aux institutions financières</t>
  </si>
  <si>
    <t>Engagements de financement donnés aux membres, clients et bénéficiaires</t>
  </si>
  <si>
    <t>Engagements de garantie donnés aux institutions financières</t>
  </si>
  <si>
    <t>Engagements de garantie donnés aux membres, clients et bénéficiaires</t>
  </si>
  <si>
    <t>IMMOBILISATIONS ET TITRES DE PARTICIPATION (MONTANTS NETS DES PROVISIONS)</t>
  </si>
  <si>
    <t>Frais et valeurs immobilisés dans dans d'autres établissements de crédit et SFD</t>
  </si>
  <si>
    <t>Pour vérification, A supprimer</t>
  </si>
  <si>
    <t>Valeur à imputer</t>
  </si>
  <si>
    <t>Présentation du canevas</t>
  </si>
  <si>
    <t>Nom :</t>
  </si>
  <si>
    <t>Code :</t>
  </si>
  <si>
    <t>Ojectifs :</t>
  </si>
  <si>
    <t>Destinataires :</t>
  </si>
  <si>
    <t>République de Côte d'Ivoire/Ministère de l'Economie et des Finances</t>
  </si>
  <si>
    <t>Direction Générale du Trésor et de la Comptabilité Publique (DGTCP)</t>
  </si>
  <si>
    <t>Version :</t>
  </si>
  <si>
    <t>Mis à jour :</t>
  </si>
  <si>
    <t>Nom du SFD :</t>
  </si>
  <si>
    <t>Année d'exercice :</t>
  </si>
  <si>
    <t>Trimestre :</t>
  </si>
  <si>
    <t>Mois :</t>
  </si>
  <si>
    <t>Forme (Spécificité) :</t>
  </si>
  <si>
    <t>T51</t>
  </si>
  <si>
    <t>Dotations aux amortissements et aux provisions sur immobilisations</t>
  </si>
  <si>
    <t>V6U</t>
  </si>
  <si>
    <t>Produits sur prestations de services financiers</t>
  </si>
  <si>
    <t xml:space="preserve"> </t>
  </si>
  <si>
    <t>FORMATION BRUTE DU CAPITAL FIXE</t>
  </si>
  <si>
    <t>SITUATIONS ET MOUVEMENTS (En F CFA)</t>
  </si>
  <si>
    <t>Montant à l'ouverture de l'exercice</t>
  </si>
  <si>
    <t>Acquisitions 
Apports/Créations</t>
  </si>
  <si>
    <t>Cessions/Scissions
Hors service</t>
  </si>
  <si>
    <t>Montant à la cloture  de l'exercice</t>
  </si>
  <si>
    <t>Brevets, licences, logiciels et droits similaires</t>
  </si>
  <si>
    <t>Recherche et développement</t>
  </si>
  <si>
    <t>Terrains</t>
  </si>
  <si>
    <t xml:space="preserve">Bâtiment </t>
  </si>
  <si>
    <t xml:space="preserve">Installations et agencements </t>
  </si>
  <si>
    <t>Mobilier de bureau</t>
  </si>
  <si>
    <t>Matériel informatiques</t>
  </si>
  <si>
    <t>Matériel de transport</t>
  </si>
  <si>
    <t>Autres matetriels</t>
  </si>
  <si>
    <t>PS1</t>
  </si>
  <si>
    <t>PS2</t>
  </si>
  <si>
    <t>PS3</t>
  </si>
  <si>
    <t>PS4</t>
  </si>
  <si>
    <t>PS5</t>
  </si>
  <si>
    <t>PS6</t>
  </si>
  <si>
    <t>PS7</t>
  </si>
  <si>
    <t>PS8</t>
  </si>
  <si>
    <t>PS9</t>
  </si>
  <si>
    <t>PS10</t>
  </si>
  <si>
    <t>PS11</t>
  </si>
  <si>
    <t>PS12</t>
  </si>
  <si>
    <t>PS13</t>
  </si>
  <si>
    <t>PS14</t>
  </si>
  <si>
    <t>PS15</t>
  </si>
  <si>
    <t>PS16</t>
  </si>
  <si>
    <t>PS17</t>
  </si>
  <si>
    <t>PS18</t>
  </si>
  <si>
    <t>PS19</t>
  </si>
  <si>
    <t>PS20</t>
  </si>
  <si>
    <t>PS21</t>
  </si>
  <si>
    <t>PS22</t>
  </si>
  <si>
    <t>PS23</t>
  </si>
  <si>
    <t>PS24</t>
  </si>
  <si>
    <t>PS25</t>
  </si>
  <si>
    <t>PS26</t>
  </si>
  <si>
    <t>PS27</t>
  </si>
  <si>
    <t>PS28</t>
  </si>
  <si>
    <t>PS29</t>
  </si>
  <si>
    <t>PS30</t>
  </si>
  <si>
    <t>PS31</t>
  </si>
  <si>
    <t>PS32</t>
  </si>
  <si>
    <t>PS33</t>
  </si>
  <si>
    <t>PS34</t>
  </si>
  <si>
    <t>PS35</t>
  </si>
  <si>
    <t>PS36</t>
  </si>
  <si>
    <t>PS37</t>
  </si>
  <si>
    <t>PS38</t>
  </si>
  <si>
    <t>PS39</t>
  </si>
  <si>
    <t>PS40</t>
  </si>
  <si>
    <t>PS41</t>
  </si>
  <si>
    <t>PS42</t>
  </si>
  <si>
    <t>PS43</t>
  </si>
  <si>
    <t>PS44</t>
  </si>
  <si>
    <t>PS45</t>
  </si>
  <si>
    <t>PS46</t>
  </si>
  <si>
    <t>PS47</t>
  </si>
  <si>
    <t>PS48</t>
  </si>
  <si>
    <t>PS49</t>
  </si>
  <si>
    <t>PS50</t>
  </si>
  <si>
    <t>Dénomination du point de services:</t>
  </si>
  <si>
    <t>NB:</t>
  </si>
  <si>
    <t>ID Point de service:</t>
  </si>
  <si>
    <t>Nature du point de services:</t>
  </si>
  <si>
    <t>IDENTIFICATION DES  POINTS  DE  SERVICES</t>
  </si>
  <si>
    <t>Autres PS</t>
  </si>
  <si>
    <t>Téléphone:</t>
  </si>
  <si>
    <t>Non-mutualiste</t>
  </si>
  <si>
    <t>Mutualiste</t>
  </si>
  <si>
    <t>Adresse:</t>
  </si>
  <si>
    <t>Agence principale</t>
  </si>
  <si>
    <t>Caisse unique</t>
  </si>
  <si>
    <t>E-mail:</t>
  </si>
  <si>
    <t>Caisse principale</t>
  </si>
  <si>
    <t>Nom du Responsable:</t>
  </si>
  <si>
    <t>Agence</t>
  </si>
  <si>
    <t>Guichet délocalisé</t>
  </si>
  <si>
    <t>Contact du responsable:</t>
  </si>
  <si>
    <t>Email du responsable:</t>
  </si>
  <si>
    <t>Date d'ouverture:</t>
  </si>
  <si>
    <t>Date de début des activités:</t>
  </si>
  <si>
    <t>Date de fermeture:</t>
  </si>
  <si>
    <t>LOCALISATION  DES  POINTS  DE  SERVICES</t>
  </si>
  <si>
    <t>District:</t>
  </si>
  <si>
    <t>Région:</t>
  </si>
  <si>
    <t>Département:</t>
  </si>
  <si>
    <t>Commune/ Sous préfecture:</t>
  </si>
  <si>
    <t>Quartier/village:</t>
  </si>
  <si>
    <t>Adresse géographique:</t>
  </si>
  <si>
    <t>DONNEES STATISTIQUES DE L'EXERCICE DES POINTS DE SERVICES</t>
  </si>
  <si>
    <t>Données agrégées du SFD</t>
  </si>
  <si>
    <t>Total des points de services</t>
  </si>
  <si>
    <t>Effectif du personnel</t>
  </si>
  <si>
    <t>Nombre de membres / clients</t>
  </si>
  <si>
    <t>Répartition par genre</t>
  </si>
  <si>
    <t>Y01103</t>
  </si>
  <si>
    <t>Hommes</t>
  </si>
  <si>
    <t>Y01104</t>
  </si>
  <si>
    <t>Femmes</t>
  </si>
  <si>
    <t>Y01105</t>
  </si>
  <si>
    <t>Personnes morales</t>
  </si>
  <si>
    <t>Répartition par milieu</t>
  </si>
  <si>
    <t>Y01117</t>
  </si>
  <si>
    <t>Milieu urbain</t>
  </si>
  <si>
    <t>Y01118</t>
  </si>
  <si>
    <t>Milieu sémi-rural</t>
  </si>
  <si>
    <t>Y01119</t>
  </si>
  <si>
    <t>Milieu rural</t>
  </si>
  <si>
    <t>Y03101</t>
  </si>
  <si>
    <t>Encours des dépôts</t>
  </si>
  <si>
    <t>Y03103</t>
  </si>
  <si>
    <t>Y03104</t>
  </si>
  <si>
    <t>Y03105</t>
  </si>
  <si>
    <t>Y03117</t>
  </si>
  <si>
    <t>Y03118</t>
  </si>
  <si>
    <t>Y03119</t>
  </si>
  <si>
    <t>Nombre de crédits décaissés dans l'année</t>
  </si>
  <si>
    <t>Y04203</t>
  </si>
  <si>
    <t>Y04204</t>
  </si>
  <si>
    <t>Y04205</t>
  </si>
  <si>
    <t>Y04217</t>
  </si>
  <si>
    <t>Y04218</t>
  </si>
  <si>
    <t>Y04219</t>
  </si>
  <si>
    <t>Montant des crédits décaissés dans l'année</t>
  </si>
  <si>
    <t>Y04103</t>
  </si>
  <si>
    <t>Y04104</t>
  </si>
  <si>
    <t>Y04105</t>
  </si>
  <si>
    <t>Y04117</t>
  </si>
  <si>
    <t>Y04118</t>
  </si>
  <si>
    <t>Y04119</t>
  </si>
  <si>
    <t>Répartition par secteur d'activité</t>
  </si>
  <si>
    <t>Y06401</t>
  </si>
  <si>
    <t>Agriculture</t>
  </si>
  <si>
    <t>Y06402</t>
  </si>
  <si>
    <t>Industries extractives</t>
  </si>
  <si>
    <t>Y06403</t>
  </si>
  <si>
    <t>Industries manufacturières</t>
  </si>
  <si>
    <t>Y06404</t>
  </si>
  <si>
    <t>Bâtiment et travaux publics</t>
  </si>
  <si>
    <t>Y06405</t>
  </si>
  <si>
    <t>Commerce, hôtels et restaurants</t>
  </si>
  <si>
    <t>Y06406</t>
  </si>
  <si>
    <t>Electricité, gaz, eau</t>
  </si>
  <si>
    <t>Y06407</t>
  </si>
  <si>
    <t>Transports, entrepôts et com.</t>
  </si>
  <si>
    <t>Y06408</t>
  </si>
  <si>
    <t>Assurances, services aux entr.</t>
  </si>
  <si>
    <t>Y06409</t>
  </si>
  <si>
    <t>Immobilier</t>
  </si>
  <si>
    <t>Y06410</t>
  </si>
  <si>
    <t>Autres</t>
  </si>
  <si>
    <t>Nombre de crédits en cours</t>
  </si>
  <si>
    <t>Y04503</t>
  </si>
  <si>
    <t>Y04504</t>
  </si>
  <si>
    <t>Y04505</t>
  </si>
  <si>
    <t>Y04517</t>
  </si>
  <si>
    <t>Y04518</t>
  </si>
  <si>
    <t>Y04519</t>
  </si>
  <si>
    <t>Y04401</t>
  </si>
  <si>
    <t>Montat des encours des crédits</t>
  </si>
  <si>
    <t>Y04403</t>
  </si>
  <si>
    <t>Y04404</t>
  </si>
  <si>
    <t>Y04405</t>
  </si>
  <si>
    <t>Y04417</t>
  </si>
  <si>
    <t>Y04418</t>
  </si>
  <si>
    <t>Y04419</t>
  </si>
  <si>
    <t>Acquisitions et cessions d'actifs</t>
  </si>
  <si>
    <t>Numéro d'agrément:</t>
  </si>
  <si>
    <t>Ratios prudentiels</t>
  </si>
  <si>
    <t>SA</t>
  </si>
  <si>
    <t>Mutualiste (Faîtière)</t>
  </si>
  <si>
    <t>Mutualiste (caisse affiliée)</t>
  </si>
  <si>
    <t>Mutualiste (Caisse unitaire)</t>
  </si>
  <si>
    <t>SFD en activité en Côte d'Ivoire</t>
  </si>
  <si>
    <t>DRS X1</t>
  </si>
  <si>
    <t>Canevas annuel de données complémentaires</t>
  </si>
  <si>
    <t>Direction des Systèmes Financiers Décentralisés (DSFD)</t>
  </si>
  <si>
    <t>Cellule contenant une valeur ou formule à ne pas modifier</t>
  </si>
  <si>
    <t>Donnée à récupérer directement dans les états financiers</t>
  </si>
  <si>
    <t>Donnée prenant en compte la valeur résiduelle</t>
  </si>
  <si>
    <t>Information d'ordre général</t>
  </si>
  <si>
    <t>Légende</t>
  </si>
  <si>
    <t>Indicateurs financiers 1</t>
  </si>
  <si>
    <t>Indicateurs financiers 2</t>
  </si>
  <si>
    <t>RUBRIQUE / INDICATEUR</t>
  </si>
  <si>
    <t>IF 11</t>
  </si>
  <si>
    <t>IF 12</t>
  </si>
  <si>
    <t>Statistiques des points de services</t>
  </si>
  <si>
    <t>Onglet</t>
  </si>
  <si>
    <t>Suivi des commissariats aux comptes</t>
  </si>
  <si>
    <t>Uniquement pour les SFD soumis à l'obligation d'un commissariat aux comptes</t>
  </si>
  <si>
    <t>Identifiant du SFD :</t>
  </si>
  <si>
    <t>Date de renseignement :</t>
  </si>
  <si>
    <t>Collecter les données non disponibles dans le canevas électronique SICS-BCEAO 29, à savoir:
-Données sur les ratios prudentiels
-Données sur les indicateurs de performance
-Données sur es mouvements d'actifs
-Statistiques des points de services
-Conclusions du commissariat aux comptes</t>
  </si>
  <si>
    <t>Avec ou sans reserves :</t>
  </si>
  <si>
    <t>Liste des principales reserves :</t>
  </si>
  <si>
    <t>Les comptes ont-ils été certifiés ?</t>
  </si>
  <si>
    <t>Nom des commissaires aux comptes ou des cabinets :</t>
  </si>
  <si>
    <t>Un commissaire aux comptes a-t-il été désigné pour certifier les états financiers de cet exercice ?</t>
  </si>
  <si>
    <t>Ratio A/B (Norme &gt;= 40%)</t>
  </si>
  <si>
    <t>Comptes ordinaires créditeurs des membres, bénéficiaires ou clients</t>
  </si>
  <si>
    <t>Excédent des charges sur les produits</t>
  </si>
  <si>
    <t>Valeurs à l'encaissement avec crédit immédiat</t>
  </si>
  <si>
    <t>Dépôts à court terme constitués après des insitutions financières</t>
  </si>
  <si>
    <t>Montant total des charges d'exploitation (B)</t>
  </si>
  <si>
    <t>Le calcul de ce ratio ne concerne que les parties des comptes ayant une durée résiduelle &gt; 12 mois.
NB : Reporter la totalité du poste au cas où tous ses sous-comptes ont une durée résiduelle supérueure à 12 mois.</t>
  </si>
  <si>
    <t>Le calcul de ce ratio ne concerne que les parties des comptes ayant une durée résiduelle &lt; 3 mois.
NB : Reporter la totalité du poste au cas où tous ses sous-comptes ont une durée résiduelle inférieure à 3 mois.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</si>
</sst>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.00\ _€_-;\-* #,##0.00\ _€_-;_-* &quot;-&quot;??\ _€_-;_-@_-"/>
    <numFmt numFmtId="165" formatCode="_(* #,##0_);_(* \(#,##0\);_(* &quot;-&quot;_);_(@_)"/>
    <numFmt numFmtId="166" formatCode="0.0%"/>
    <numFmt numFmtId="167" formatCode="_-* #,##0.0\ _€_-;\-* #,##0.0\ _€_-;_-* &quot;-&quot;??\ _€_-;_-@_-"/>
    <numFmt numFmtId="168" formatCode="_-* #,##0\ _€_-;\-* #,##0\ _€_-;_-* &quot;-&quot;??\ _€_-;_-@_-"/>
    <numFmt numFmtId="169" formatCode="#,##0_ ;[Red]\-#,##0\ "/>
  </numFmts>
  <fonts count="8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SimSun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5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sto MT"/>
      <family val="1"/>
    </font>
    <font>
      <b/>
      <u/>
      <sz val="16"/>
      <color rgb="FFC00000"/>
      <name val="Calisto MT"/>
      <family val="1"/>
    </font>
    <font>
      <sz val="11"/>
      <color theme="1"/>
      <name val="Calisto MT"/>
      <family val="1"/>
    </font>
    <font>
      <sz val="14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color theme="1"/>
      <name val="Calisto MT"/>
      <family val="1"/>
    </font>
    <font>
      <b/>
      <sz val="11"/>
      <name val="Calisto MT"/>
      <family val="1"/>
    </font>
    <font>
      <sz val="8"/>
      <color theme="0"/>
      <name val="Calibri"/>
      <family val="2"/>
      <scheme val="minor"/>
    </font>
    <font>
      <b/>
      <sz val="12"/>
      <name val="Calisto MT"/>
      <family val="1"/>
    </font>
    <font>
      <sz val="12"/>
      <color theme="1"/>
      <name val="Calisto MT"/>
      <family val="1"/>
    </font>
    <font>
      <sz val="11"/>
      <name val="Calisto MT"/>
      <family val="1"/>
    </font>
    <font>
      <sz val="11"/>
      <color rgb="FFFF0000"/>
      <name val="Calisto MT"/>
      <family val="1"/>
    </font>
    <font>
      <u/>
      <sz val="12"/>
      <color theme="0"/>
      <name val="Calisto MT"/>
      <family val="1"/>
    </font>
    <font>
      <sz val="8"/>
      <color theme="1"/>
      <name val="Calisto MT"/>
      <family val="1"/>
    </font>
    <font>
      <b/>
      <sz val="12"/>
      <color theme="1"/>
      <name val="Calisto MT"/>
      <family val="1"/>
    </font>
    <font>
      <b/>
      <sz val="8"/>
      <color theme="0"/>
      <name val="Calibri"/>
      <family val="2"/>
      <scheme val="minor"/>
    </font>
    <font>
      <sz val="12"/>
      <name val="Calisto MT"/>
      <family val="1"/>
    </font>
    <font>
      <b/>
      <sz val="10"/>
      <name val="Calisto MT"/>
      <family val="1"/>
    </font>
    <font>
      <sz val="11"/>
      <color indexed="8"/>
      <name val="Calisto MT"/>
      <family val="1"/>
    </font>
    <font>
      <b/>
      <sz val="11"/>
      <color indexed="8"/>
      <name val="Calisto MT"/>
      <family val="1"/>
    </font>
    <font>
      <sz val="12"/>
      <color indexed="8"/>
      <name val="Calisto MT"/>
      <family val="1"/>
    </font>
    <font>
      <b/>
      <sz val="11"/>
      <color rgb="FFFF0000"/>
      <name val="Calisto MT"/>
      <family val="1"/>
    </font>
    <font>
      <sz val="10"/>
      <color theme="1"/>
      <name val="Calisto MT"/>
      <family val="1"/>
    </font>
    <font>
      <sz val="12"/>
      <color indexed="9"/>
      <name val="Calisto MT"/>
      <family val="1"/>
    </font>
    <font>
      <sz val="8"/>
      <name val="Calibri"/>
      <family val="2"/>
      <scheme val="minor"/>
    </font>
    <font>
      <b/>
      <i/>
      <sz val="11"/>
      <name val="Calisto MT"/>
      <family val="1"/>
    </font>
    <font>
      <sz val="11"/>
      <name val="Calibri"/>
      <family val="2"/>
      <scheme val="minor"/>
    </font>
    <font>
      <b/>
      <i/>
      <sz val="12"/>
      <name val="Calisto MT"/>
      <family val="1"/>
    </font>
    <font>
      <b/>
      <i/>
      <sz val="11"/>
      <name val="Calibri"/>
      <family val="2"/>
      <scheme val="minor"/>
    </font>
    <font>
      <sz val="11"/>
      <color theme="0" tint="-0.499984740745262"/>
      <name val="Calisto MT"/>
      <family val="1"/>
    </font>
    <font>
      <sz val="11"/>
      <color rgb="FF00B0F0"/>
      <name val="Calisto MT"/>
      <family val="1"/>
    </font>
    <font>
      <b/>
      <sz val="11"/>
      <color rgb="FF00B0F0"/>
      <name val="Calisto MT"/>
      <family val="1"/>
    </font>
    <font>
      <b/>
      <u/>
      <sz val="12"/>
      <color rgb="FFC00000"/>
      <name val="Calisto MT"/>
      <family val="1"/>
    </font>
    <font>
      <sz val="13"/>
      <color theme="1"/>
      <name val="Calisto MT"/>
      <family val="1"/>
    </font>
    <font>
      <sz val="13"/>
      <color theme="0"/>
      <name val="Calibri"/>
      <family val="2"/>
      <scheme val="minor"/>
    </font>
    <font>
      <b/>
      <sz val="13"/>
      <name val="Calisto MT"/>
      <family val="1"/>
    </font>
    <font>
      <b/>
      <sz val="13"/>
      <color theme="1"/>
      <name val="Calisto MT"/>
      <family val="1"/>
    </font>
    <font>
      <i/>
      <sz val="11"/>
      <color theme="1"/>
      <name val="Calisto MT"/>
      <family val="1"/>
    </font>
    <font>
      <sz val="14"/>
      <color rgb="FFFF0000"/>
      <name val="Calisto MT"/>
      <family val="1"/>
    </font>
    <font>
      <sz val="8"/>
      <color rgb="FFFF0000"/>
      <name val="Calibri"/>
      <family val="2"/>
      <scheme val="minor"/>
    </font>
    <font>
      <i/>
      <sz val="11"/>
      <name val="Calisto MT"/>
      <family val="1"/>
    </font>
    <font>
      <b/>
      <i/>
      <sz val="10"/>
      <name val="Calisto MT"/>
      <family val="1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8"/>
      <color rgb="FF00B050"/>
      <name val="Calisto MT"/>
      <family val="1"/>
    </font>
    <font>
      <sz val="11"/>
      <color rgb="FF00B050"/>
      <name val="Calisto MT"/>
      <family val="1"/>
    </font>
    <font>
      <sz val="11"/>
      <color rgb="FF00B050"/>
      <name val="Calibri"/>
      <family val="2"/>
      <scheme val="minor"/>
    </font>
    <font>
      <b/>
      <sz val="11"/>
      <color rgb="FF00B050"/>
      <name val="Calisto MT"/>
      <family val="1"/>
    </font>
    <font>
      <sz val="10"/>
      <name val="Calisto MT"/>
      <family val="1"/>
    </font>
    <font>
      <b/>
      <sz val="12"/>
      <color theme="1" tint="0.499984740745262"/>
      <name val="Calisto MT"/>
      <family val="1"/>
    </font>
    <font>
      <sz val="12"/>
      <color rgb="FFFF0000"/>
      <name val="Calisto MT"/>
      <family val="1"/>
    </font>
    <font>
      <b/>
      <i/>
      <sz val="12"/>
      <color theme="1" tint="0.499984740745262"/>
      <name val="Calisto MT"/>
      <family val="1"/>
    </font>
    <font>
      <i/>
      <sz val="11"/>
      <color theme="1"/>
      <name val="Calibri"/>
      <family val="2"/>
      <scheme val="minor"/>
    </font>
    <font>
      <b/>
      <sz val="10"/>
      <color theme="1"/>
      <name val="Calisto MT"/>
      <family val="1"/>
    </font>
    <font>
      <b/>
      <u/>
      <sz val="12"/>
      <color theme="1"/>
      <name val="Calisto MT"/>
      <family val="1"/>
    </font>
    <font>
      <b/>
      <sz val="10"/>
      <color theme="0"/>
      <name val="Calisto MT"/>
      <family val="1"/>
    </font>
    <font>
      <sz val="8"/>
      <name val="Calisto MT"/>
      <family val="1"/>
    </font>
    <font>
      <sz val="10"/>
      <color theme="1"/>
      <name val="Calibri"/>
      <family val="2"/>
      <scheme val="minor"/>
    </font>
    <font>
      <sz val="9"/>
      <name val="Calisto MT"/>
      <family val="1"/>
    </font>
    <font>
      <sz val="9"/>
      <color theme="1"/>
      <name val="Calisto MT"/>
      <family val="1"/>
    </font>
    <font>
      <sz val="9"/>
      <color theme="1"/>
      <name val="Arial"/>
      <family val="2"/>
    </font>
    <font>
      <b/>
      <sz val="9"/>
      <color theme="0"/>
      <name val="Calisto MT"/>
      <family val="1"/>
    </font>
    <font>
      <b/>
      <sz val="8"/>
      <name val="Calisto MT"/>
      <family val="1"/>
    </font>
    <font>
      <b/>
      <sz val="10"/>
      <color theme="1" tint="0.499984740745262"/>
      <name val="Calisto MT"/>
      <family val="1"/>
    </font>
    <font>
      <i/>
      <sz val="9"/>
      <name val="Calisto MT"/>
      <family val="1"/>
    </font>
    <font>
      <b/>
      <i/>
      <sz val="9"/>
      <name val="Calisto MT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9" fontId="3" fillId="0" borderId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586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2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0" fillId="0" borderId="0" xfId="0" applyFont="1"/>
    <xf numFmtId="3" fontId="1" fillId="3" borderId="5" xfId="0" applyNumberFormat="1" applyFont="1" applyFill="1" applyBorder="1" applyAlignment="1">
      <alignment horizontal="right"/>
    </xf>
    <xf numFmtId="3" fontId="11" fillId="0" borderId="21" xfId="0" applyNumberFormat="1" applyFont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1" fillId="3" borderId="9" xfId="0" applyNumberFormat="1" applyFont="1" applyFill="1" applyBorder="1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2" applyFont="1" applyProtection="1"/>
    <xf numFmtId="0" fontId="18" fillId="0" borderId="0" xfId="2" applyFont="1" applyAlignment="1" applyProtection="1">
      <alignment wrapText="1"/>
    </xf>
    <xf numFmtId="169" fontId="19" fillId="0" borderId="0" xfId="0" applyNumberFormat="1" applyFont="1" applyAlignment="1">
      <alignment horizontal="right" vertical="center" wrapText="1"/>
    </xf>
    <xf numFmtId="16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169" fontId="20" fillId="0" borderId="0" xfId="0" applyNumberFormat="1" applyFont="1" applyAlignment="1">
      <alignment vertical="center" wrapText="1"/>
    </xf>
    <xf numFmtId="169" fontId="20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vertical="center"/>
    </xf>
    <xf numFmtId="169" fontId="22" fillId="6" borderId="0" xfId="0" applyNumberFormat="1" applyFont="1" applyFill="1" applyAlignment="1">
      <alignment horizontal="right" vertical="center" wrapText="1"/>
    </xf>
    <xf numFmtId="169" fontId="22" fillId="6" borderId="0" xfId="0" applyNumberFormat="1" applyFont="1" applyFill="1" applyAlignment="1">
      <alignment horizontal="center" vertical="center" wrapText="1"/>
    </xf>
    <xf numFmtId="169" fontId="21" fillId="0" borderId="0" xfId="0" applyNumberFormat="1" applyFont="1" applyAlignment="1">
      <alignment vertical="center" wrapText="1"/>
    </xf>
    <xf numFmtId="169" fontId="21" fillId="0" borderId="0" xfId="0" applyNumberFormat="1" applyFont="1" applyAlignment="1">
      <alignment horizontal="right" vertical="center" wrapText="1"/>
    </xf>
    <xf numFmtId="169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169" fontId="24" fillId="7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5" fillId="8" borderId="0" xfId="0" applyFont="1" applyFill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5" fillId="3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30" fillId="0" borderId="0" xfId="2" applyFont="1" applyAlignment="1" applyProtection="1">
      <alignment wrapText="1"/>
    </xf>
    <xf numFmtId="16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169" fontId="32" fillId="6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9" fillId="0" borderId="0" xfId="0" applyFont="1"/>
    <xf numFmtId="0" fontId="27" fillId="0" borderId="0" xfId="0" applyFont="1" applyAlignment="1">
      <alignment horizontal="center" vertical="center" wrapText="1"/>
    </xf>
    <xf numFmtId="168" fontId="27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3" fillId="8" borderId="0" xfId="0" applyFont="1" applyFill="1" applyAlignment="1">
      <alignment vertical="center"/>
    </xf>
    <xf numFmtId="0" fontId="23" fillId="0" borderId="0" xfId="0" applyFont="1"/>
    <xf numFmtId="0" fontId="17" fillId="0" borderId="0" xfId="0" applyFont="1"/>
    <xf numFmtId="0" fontId="12" fillId="0" borderId="0" xfId="0" applyFont="1"/>
    <xf numFmtId="168" fontId="23" fillId="0" borderId="31" xfId="3" applyNumberFormat="1" applyFont="1" applyFill="1" applyBorder="1" applyAlignment="1" applyProtection="1">
      <alignment horizontal="right" vertical="center" wrapText="1"/>
    </xf>
    <xf numFmtId="166" fontId="23" fillId="0" borderId="31" xfId="6" applyNumberFormat="1" applyFont="1" applyFill="1" applyBorder="1" applyAlignment="1" applyProtection="1">
      <alignment horizontal="right" vertical="center" wrapText="1"/>
    </xf>
    <xf numFmtId="169" fontId="23" fillId="0" borderId="31" xfId="0" applyNumberFormat="1" applyFont="1" applyBorder="1" applyAlignment="1">
      <alignment horizontal="right" vertical="center" wrapText="1"/>
    </xf>
    <xf numFmtId="0" fontId="31" fillId="0" borderId="0" xfId="0" applyFont="1"/>
    <xf numFmtId="0" fontId="36" fillId="0" borderId="0" xfId="1" applyFont="1" applyAlignment="1">
      <alignment vertical="center" wrapText="1"/>
    </xf>
    <xf numFmtId="168" fontId="36" fillId="0" borderId="0" xfId="3" applyNumberFormat="1" applyFont="1" applyFill="1" applyAlignment="1" applyProtection="1">
      <alignment horizontal="right" vertical="center"/>
    </xf>
    <xf numFmtId="168" fontId="36" fillId="0" borderId="8" xfId="3" applyNumberFormat="1" applyFont="1" applyFill="1" applyBorder="1" applyAlignment="1" applyProtection="1">
      <alignment horizontal="right" vertical="center"/>
    </xf>
    <xf numFmtId="0" fontId="36" fillId="0" borderId="11" xfId="0" applyFont="1" applyBorder="1" applyAlignment="1">
      <alignment vertical="center" wrapText="1"/>
    </xf>
    <xf numFmtId="168" fontId="36" fillId="0" borderId="12" xfId="3" applyNumberFormat="1" applyFont="1" applyFill="1" applyBorder="1" applyAlignment="1" applyProtection="1">
      <alignment horizontal="right" vertical="center"/>
    </xf>
    <xf numFmtId="166" fontId="36" fillId="0" borderId="14" xfId="6" applyNumberFormat="1" applyFont="1" applyFill="1" applyBorder="1" applyAlignment="1" applyProtection="1">
      <alignment horizontal="right"/>
    </xf>
    <xf numFmtId="168" fontId="20" fillId="0" borderId="0" xfId="3" applyNumberFormat="1" applyFont="1" applyAlignment="1">
      <alignment vertical="center"/>
    </xf>
    <xf numFmtId="168" fontId="36" fillId="0" borderId="4" xfId="3" applyNumberFormat="1" applyFont="1" applyFill="1" applyBorder="1" applyAlignment="1" applyProtection="1">
      <alignment horizontal="right" vertical="center"/>
    </xf>
    <xf numFmtId="168" fontId="36" fillId="0" borderId="11" xfId="3" applyNumberFormat="1" applyFont="1" applyFill="1" applyBorder="1" applyAlignment="1" applyProtection="1">
      <alignment horizontal="right" vertical="center"/>
    </xf>
    <xf numFmtId="0" fontId="36" fillId="0" borderId="0" xfId="0" applyFont="1" applyAlignment="1">
      <alignment vertical="center" wrapText="1"/>
    </xf>
    <xf numFmtId="166" fontId="36" fillId="0" borderId="14" xfId="6" applyNumberFormat="1" applyFont="1" applyFill="1" applyBorder="1" applyAlignment="1" applyProtection="1">
      <alignment horizontal="right" vertical="center"/>
    </xf>
    <xf numFmtId="167" fontId="36" fillId="0" borderId="17" xfId="3" applyNumberFormat="1" applyFont="1" applyFill="1" applyBorder="1" applyAlignment="1" applyProtection="1">
      <alignment horizontal="right" vertical="center"/>
    </xf>
    <xf numFmtId="167" fontId="36" fillId="0" borderId="0" xfId="3" applyNumberFormat="1" applyFont="1" applyFill="1" applyAlignment="1" applyProtection="1">
      <alignment horizontal="right" vertical="center"/>
    </xf>
    <xf numFmtId="167" fontId="20" fillId="0" borderId="0" xfId="3" applyNumberFormat="1" applyFont="1" applyAlignment="1">
      <alignment vertical="center"/>
    </xf>
    <xf numFmtId="0" fontId="36" fillId="0" borderId="0" xfId="0" applyFont="1" applyAlignment="1">
      <alignment wrapText="1"/>
    </xf>
    <xf numFmtId="168" fontId="36" fillId="0" borderId="17" xfId="3" applyNumberFormat="1" applyFont="1" applyFill="1" applyBorder="1" applyAlignment="1" applyProtection="1">
      <alignment horizontal="right" vertical="center"/>
    </xf>
    <xf numFmtId="168" fontId="36" fillId="0" borderId="0" xfId="3" applyNumberFormat="1" applyFont="1" applyFill="1" applyBorder="1" applyAlignment="1" applyProtection="1">
      <alignment horizontal="right" vertical="center"/>
    </xf>
    <xf numFmtId="0" fontId="36" fillId="0" borderId="0" xfId="0" applyFont="1" applyAlignment="1">
      <alignment horizontal="center" vertical="center"/>
    </xf>
    <xf numFmtId="167" fontId="36" fillId="0" borderId="11" xfId="3" applyNumberFormat="1" applyFont="1" applyFill="1" applyBorder="1" applyAlignment="1" applyProtection="1">
      <alignment horizontal="right" vertical="center"/>
    </xf>
    <xf numFmtId="168" fontId="36" fillId="4" borderId="11" xfId="3" applyNumberFormat="1" applyFont="1" applyFill="1" applyBorder="1" applyAlignment="1" applyProtection="1">
      <alignment horizontal="right" vertical="center"/>
      <protection locked="0"/>
    </xf>
    <xf numFmtId="0" fontId="36" fillId="0" borderId="11" xfId="0" quotePrefix="1" applyFont="1" applyBorder="1" applyAlignment="1">
      <alignment vertical="center" wrapText="1"/>
    </xf>
    <xf numFmtId="0" fontId="37" fillId="0" borderId="11" xfId="0" quotePrefix="1" applyFont="1" applyBorder="1"/>
    <xf numFmtId="0" fontId="26" fillId="0" borderId="0" xfId="0" applyFont="1" applyAlignment="1">
      <alignment horizontal="center" vertical="center"/>
    </xf>
    <xf numFmtId="168" fontId="20" fillId="0" borderId="11" xfId="3" applyNumberFormat="1" applyFont="1" applyBorder="1"/>
    <xf numFmtId="0" fontId="36" fillId="0" borderId="11" xfId="0" applyFont="1" applyBorder="1" applyAlignment="1">
      <alignment horizontal="left" vertical="center" wrapText="1"/>
    </xf>
    <xf numFmtId="168" fontId="36" fillId="0" borderId="0" xfId="3" applyNumberFormat="1" applyFont="1" applyFill="1" applyAlignment="1" applyProtection="1">
      <alignment horizontal="right"/>
    </xf>
    <xf numFmtId="168" fontId="20" fillId="0" borderId="0" xfId="3" applyNumberFormat="1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11" xfId="0" applyFont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top" wrapText="1"/>
    </xf>
    <xf numFmtId="0" fontId="24" fillId="0" borderId="11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vertical="top" wrapText="1"/>
      <protection locked="0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26" fillId="0" borderId="0" xfId="0" applyFont="1"/>
    <xf numFmtId="0" fontId="41" fillId="0" borderId="0" xfId="0" applyFont="1" applyProtection="1">
      <protection locked="0"/>
    </xf>
    <xf numFmtId="0" fontId="40" fillId="0" borderId="0" xfId="0" applyFont="1"/>
    <xf numFmtId="0" fontId="28" fillId="0" borderId="0" xfId="0" applyFont="1"/>
    <xf numFmtId="0" fontId="44" fillId="0" borderId="0" xfId="0" applyFont="1"/>
    <xf numFmtId="169" fontId="34" fillId="0" borderId="11" xfId="0" applyNumberFormat="1" applyFont="1" applyBorder="1" applyAlignment="1">
      <alignment horizontal="left" vertical="center" wrapText="1" indent="1"/>
    </xf>
    <xf numFmtId="9" fontId="34" fillId="0" borderId="11" xfId="6" applyFont="1" applyFill="1" applyBorder="1" applyAlignment="1" applyProtection="1">
      <alignment horizontal="center" vertical="center"/>
      <protection locked="0"/>
    </xf>
    <xf numFmtId="168" fontId="34" fillId="0" borderId="11" xfId="3" applyNumberFormat="1" applyFont="1" applyFill="1" applyBorder="1" applyAlignment="1">
      <alignment horizontal="right" vertical="center" wrapText="1"/>
    </xf>
    <xf numFmtId="168" fontId="34" fillId="0" borderId="11" xfId="3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vertical="top" wrapText="1"/>
      <protection locked="0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43" fillId="0" borderId="0" xfId="0" applyFont="1"/>
    <xf numFmtId="0" fontId="45" fillId="0" borderId="11" xfId="0" applyFont="1" applyBorder="1" applyAlignment="1" applyProtection="1">
      <alignment horizontal="center" vertical="center"/>
      <protection locked="0"/>
    </xf>
    <xf numFmtId="0" fontId="46" fillId="0" borderId="0" xfId="0" applyFont="1"/>
    <xf numFmtId="9" fontId="34" fillId="0" borderId="11" xfId="0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vertical="top" wrapText="1"/>
    </xf>
    <xf numFmtId="0" fontId="27" fillId="0" borderId="0" xfId="0" applyFont="1"/>
    <xf numFmtId="0" fontId="27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65" fontId="34" fillId="0" borderId="11" xfId="7" applyFont="1" applyBorder="1" applyAlignment="1">
      <alignment vertical="center"/>
    </xf>
    <xf numFmtId="9" fontId="34" fillId="0" borderId="11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18" xfId="0" applyFont="1" applyBorder="1"/>
    <xf numFmtId="0" fontId="36" fillId="0" borderId="0" xfId="0" applyFont="1"/>
    <xf numFmtId="0" fontId="24" fillId="0" borderId="7" xfId="0" applyFont="1" applyBorder="1"/>
    <xf numFmtId="0" fontId="37" fillId="0" borderId="0" xfId="0" applyFont="1"/>
    <xf numFmtId="3" fontId="36" fillId="0" borderId="17" xfId="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168" fontId="24" fillId="0" borderId="4" xfId="3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center" vertical="center" wrapText="1"/>
    </xf>
    <xf numFmtId="168" fontId="24" fillId="0" borderId="11" xfId="3" applyNumberFormat="1" applyFont="1" applyFill="1" applyBorder="1" applyAlignment="1" applyProtection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168" fontId="24" fillId="0" borderId="0" xfId="3" applyNumberFormat="1" applyFont="1" applyFill="1" applyBorder="1" applyAlignment="1" applyProtection="1">
      <alignment horizontal="right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10" fontId="36" fillId="0" borderId="0" xfId="0" applyNumberFormat="1" applyFont="1" applyAlignment="1">
      <alignment horizontal="center" vertical="center"/>
    </xf>
    <xf numFmtId="10" fontId="24" fillId="0" borderId="13" xfId="0" applyNumberFormat="1" applyFont="1" applyBorder="1" applyAlignment="1">
      <alignment vertical="center" wrapText="1"/>
    </xf>
    <xf numFmtId="168" fontId="24" fillId="0" borderId="3" xfId="3" applyNumberFormat="1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168" fontId="24" fillId="0" borderId="0" xfId="3" applyNumberFormat="1" applyFont="1" applyFill="1" applyBorder="1" applyAlignment="1" applyProtection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168" fontId="24" fillId="0" borderId="1" xfId="3" applyNumberFormat="1" applyFont="1" applyFill="1" applyBorder="1" applyAlignment="1" applyProtection="1">
      <alignment horizontal="center" vertical="center"/>
    </xf>
    <xf numFmtId="0" fontId="48" fillId="0" borderId="0" xfId="0" applyFont="1" applyAlignment="1">
      <alignment horizontal="center" vertical="center"/>
    </xf>
    <xf numFmtId="168" fontId="24" fillId="0" borderId="4" xfId="3" applyNumberFormat="1" applyFont="1" applyFill="1" applyBorder="1" applyAlignment="1" applyProtection="1">
      <alignment horizontal="right" vertical="center"/>
    </xf>
    <xf numFmtId="168" fontId="24" fillId="0" borderId="0" xfId="3" applyNumberFormat="1" applyFont="1" applyFill="1" applyBorder="1" applyAlignment="1" applyProtection="1">
      <alignment horizontal="right" vertical="center"/>
    </xf>
    <xf numFmtId="0" fontId="49" fillId="0" borderId="0" xfId="0" applyFont="1" applyAlignment="1">
      <alignment vertical="center" wrapText="1"/>
    </xf>
    <xf numFmtId="168" fontId="24" fillId="0" borderId="3" xfId="3" applyNumberFormat="1" applyFont="1" applyFill="1" applyBorder="1" applyAlignment="1" applyProtection="1">
      <alignment horizontal="right" vertical="center"/>
    </xf>
    <xf numFmtId="167" fontId="24" fillId="0" borderId="11" xfId="3" applyNumberFormat="1" applyFont="1" applyFill="1" applyBorder="1" applyAlignment="1" applyProtection="1">
      <alignment horizontal="center" vertical="center"/>
    </xf>
    <xf numFmtId="167" fontId="24" fillId="0" borderId="11" xfId="3" applyNumberFormat="1" applyFont="1" applyFill="1" applyBorder="1" applyAlignment="1" applyProtection="1">
      <alignment horizontal="right" vertical="center"/>
    </xf>
    <xf numFmtId="167" fontId="24" fillId="0" borderId="4" xfId="3" applyNumberFormat="1" applyFont="1" applyFill="1" applyBorder="1" applyAlignment="1" applyProtection="1">
      <alignment horizontal="right" vertical="center"/>
    </xf>
    <xf numFmtId="167" fontId="24" fillId="0" borderId="0" xfId="3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24" fillId="0" borderId="7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4" fillId="0" borderId="10" xfId="0" applyFont="1" applyBorder="1" applyAlignment="1">
      <alignment horizontal="left"/>
    </xf>
    <xf numFmtId="0" fontId="24" fillId="0" borderId="3" xfId="0" applyFont="1" applyBorder="1" applyAlignment="1">
      <alignment wrapText="1"/>
    </xf>
    <xf numFmtId="0" fontId="24" fillId="0" borderId="0" xfId="0" applyFont="1" applyAlignment="1">
      <alignment wrapText="1"/>
    </xf>
    <xf numFmtId="10" fontId="36" fillId="0" borderId="0" xfId="0" applyNumberFormat="1" applyFont="1" applyAlignment="1">
      <alignment horizontal="center"/>
    </xf>
    <xf numFmtId="0" fontId="24" fillId="0" borderId="0" xfId="0" applyFont="1" applyAlignment="1">
      <alignment horizontal="right" vertical="center" wrapText="1"/>
    </xf>
    <xf numFmtId="0" fontId="24" fillId="0" borderId="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7" xfId="0" applyFont="1" applyBorder="1" applyAlignment="1">
      <alignment wrapText="1"/>
    </xf>
    <xf numFmtId="167" fontId="24" fillId="0" borderId="20" xfId="3" applyNumberFormat="1" applyFont="1" applyFill="1" applyBorder="1" applyAlignment="1" applyProtection="1">
      <alignment horizontal="center" vertical="center"/>
    </xf>
    <xf numFmtId="168" fontId="24" fillId="0" borderId="11" xfId="3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1" applyFont="1" applyAlignment="1">
      <alignment horizontal="left"/>
    </xf>
    <xf numFmtId="0" fontId="36" fillId="0" borderId="0" xfId="1" applyFont="1" applyAlignment="1">
      <alignment horizontal="left"/>
    </xf>
    <xf numFmtId="0" fontId="24" fillId="0" borderId="7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36" fillId="0" borderId="0" xfId="1" applyFont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7" xfId="1" applyFont="1" applyBorder="1" applyAlignment="1">
      <alignment vertical="center" wrapText="1"/>
    </xf>
    <xf numFmtId="0" fontId="24" fillId="0" borderId="0" xfId="1" applyFont="1" applyAlignment="1">
      <alignment horizontal="center"/>
    </xf>
    <xf numFmtId="0" fontId="36" fillId="0" borderId="0" xfId="1" applyFont="1"/>
    <xf numFmtId="169" fontId="20" fillId="0" borderId="24" xfId="0" applyNumberFormat="1" applyFont="1" applyBorder="1" applyAlignment="1">
      <alignment vertical="center" wrapText="1"/>
    </xf>
    <xf numFmtId="169" fontId="23" fillId="0" borderId="29" xfId="0" applyNumberFormat="1" applyFont="1" applyBorder="1" applyAlignment="1">
      <alignment horizontal="center" vertical="center" wrapText="1"/>
    </xf>
    <xf numFmtId="169" fontId="23" fillId="0" borderId="30" xfId="0" applyNumberFormat="1" applyFont="1" applyBorder="1" applyAlignment="1">
      <alignment vertical="center" wrapText="1"/>
    </xf>
    <xf numFmtId="169" fontId="28" fillId="0" borderId="24" xfId="0" applyNumberFormat="1" applyFont="1" applyBorder="1" applyAlignment="1">
      <alignment vertical="center" wrapText="1"/>
    </xf>
    <xf numFmtId="169" fontId="28" fillId="0" borderId="28" xfId="0" applyNumberFormat="1" applyFont="1" applyBorder="1" applyAlignment="1">
      <alignment vertical="center" wrapText="1"/>
    </xf>
    <xf numFmtId="0" fontId="20" fillId="0" borderId="0" xfId="0" applyFont="1" applyAlignment="1">
      <alignment horizontal="right" vertical="center"/>
    </xf>
    <xf numFmtId="169" fontId="20" fillId="0" borderId="28" xfId="0" applyNumberFormat="1" applyFont="1" applyBorder="1" applyAlignment="1">
      <alignment vertical="center" wrapText="1"/>
    </xf>
    <xf numFmtId="169" fontId="50" fillId="0" borderId="0" xfId="0" applyNumberFormat="1" applyFont="1" applyAlignment="1">
      <alignment vertical="center" wrapText="1"/>
    </xf>
    <xf numFmtId="169" fontId="32" fillId="6" borderId="0" xfId="0" applyNumberFormat="1" applyFont="1" applyFill="1" applyAlignment="1">
      <alignment vertical="center"/>
    </xf>
    <xf numFmtId="169" fontId="32" fillId="6" borderId="0" xfId="0" applyNumberFormat="1" applyFont="1" applyFill="1" applyAlignment="1">
      <alignment vertical="center" wrapText="1"/>
    </xf>
    <xf numFmtId="169" fontId="50" fillId="0" borderId="0" xfId="0" applyNumberFormat="1" applyFont="1" applyAlignment="1">
      <alignment vertical="center"/>
    </xf>
    <xf numFmtId="0" fontId="45" fillId="10" borderId="11" xfId="0" applyFont="1" applyFill="1" applyBorder="1" applyProtection="1">
      <protection locked="0"/>
    </xf>
    <xf numFmtId="169" fontId="45" fillId="10" borderId="11" xfId="2" applyNumberFormat="1" applyFont="1" applyFill="1" applyBorder="1" applyAlignment="1" applyProtection="1">
      <alignment vertical="center" wrapText="1"/>
    </xf>
    <xf numFmtId="0" fontId="45" fillId="10" borderId="11" xfId="0" applyFont="1" applyFill="1" applyBorder="1" applyAlignment="1">
      <alignment vertical="center"/>
    </xf>
    <xf numFmtId="0" fontId="45" fillId="10" borderId="11" xfId="0" applyFont="1" applyFill="1" applyBorder="1" applyAlignment="1" applyProtection="1">
      <alignment horizontal="center" vertical="center"/>
      <protection locked="0"/>
    </xf>
    <xf numFmtId="169" fontId="20" fillId="0" borderId="24" xfId="0" applyNumberFormat="1" applyFont="1" applyBorder="1" applyAlignment="1">
      <alignment horizontal="center" vertical="center" wrapText="1"/>
    </xf>
    <xf numFmtId="169" fontId="23" fillId="0" borderId="32" xfId="0" applyNumberFormat="1" applyFont="1" applyBorder="1" applyAlignment="1">
      <alignment horizontal="center" vertical="center" wrapText="1"/>
    </xf>
    <xf numFmtId="169" fontId="28" fillId="0" borderId="24" xfId="0" applyNumberFormat="1" applyFont="1" applyBorder="1" applyAlignment="1">
      <alignment horizontal="center" vertical="center" wrapText="1"/>
    </xf>
    <xf numFmtId="169" fontId="28" fillId="0" borderId="28" xfId="0" applyNumberFormat="1" applyFont="1" applyBorder="1" applyAlignment="1">
      <alignment horizontal="center" vertical="center" wrapText="1"/>
    </xf>
    <xf numFmtId="169" fontId="28" fillId="0" borderId="25" xfId="0" applyNumberFormat="1" applyFont="1" applyBorder="1" applyAlignment="1">
      <alignment horizontal="center" vertical="center" wrapText="1"/>
    </xf>
    <xf numFmtId="169" fontId="20" fillId="0" borderId="25" xfId="0" applyNumberFormat="1" applyFont="1" applyBorder="1" applyAlignment="1">
      <alignment horizontal="center" vertical="center" wrapText="1"/>
    </xf>
    <xf numFmtId="169" fontId="20" fillId="0" borderId="28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2" fillId="8" borderId="0" xfId="0" applyFont="1" applyFill="1" applyAlignment="1">
      <alignment vertical="center"/>
    </xf>
    <xf numFmtId="169" fontId="53" fillId="7" borderId="11" xfId="0" applyNumberFormat="1" applyFont="1" applyFill="1" applyBorder="1" applyAlignment="1">
      <alignment horizontal="center" vertical="center" wrapText="1"/>
    </xf>
    <xf numFmtId="169" fontId="54" fillId="7" borderId="11" xfId="0" applyNumberFormat="1" applyFont="1" applyFill="1" applyBorder="1" applyAlignment="1">
      <alignment horizontal="left" vertical="center" wrapText="1"/>
    </xf>
    <xf numFmtId="169" fontId="54" fillId="7" borderId="11" xfId="0" applyNumberFormat="1" applyFont="1" applyFill="1" applyBorder="1" applyAlignment="1">
      <alignment horizontal="center" vertical="center" wrapText="1"/>
    </xf>
    <xf numFmtId="0" fontId="51" fillId="0" borderId="0" xfId="0" applyFont="1"/>
    <xf numFmtId="169" fontId="20" fillId="0" borderId="33" xfId="0" applyNumberFormat="1" applyFont="1" applyBorder="1" applyAlignment="1">
      <alignment vertical="center" wrapText="1"/>
    </xf>
    <xf numFmtId="168" fontId="28" fillId="0" borderId="4" xfId="3" applyNumberFormat="1" applyFont="1" applyFill="1" applyBorder="1" applyAlignment="1" applyProtection="1">
      <alignment horizontal="right" vertical="center"/>
    </xf>
    <xf numFmtId="169" fontId="20" fillId="0" borderId="27" xfId="0" applyNumberFormat="1" applyFont="1" applyBorder="1" applyAlignment="1">
      <alignment horizontal="center" vertical="center" wrapText="1"/>
    </xf>
    <xf numFmtId="169" fontId="20" fillId="0" borderId="27" xfId="0" applyNumberFormat="1" applyFont="1" applyBorder="1" applyAlignment="1">
      <alignment vertical="center" wrapText="1"/>
    </xf>
    <xf numFmtId="169" fontId="55" fillId="0" borderId="9" xfId="0" applyNumberFormat="1" applyFont="1" applyBorder="1" applyAlignment="1">
      <alignment horizontal="center" vertical="center" wrapText="1"/>
    </xf>
    <xf numFmtId="169" fontId="55" fillId="0" borderId="9" xfId="0" applyNumberFormat="1" applyFont="1" applyBorder="1" applyAlignment="1">
      <alignment vertical="center" wrapText="1"/>
    </xf>
    <xf numFmtId="169" fontId="55" fillId="0" borderId="36" xfId="0" applyNumberFormat="1" applyFont="1" applyBorder="1" applyAlignment="1">
      <alignment horizontal="center" vertical="center" wrapText="1"/>
    </xf>
    <xf numFmtId="169" fontId="55" fillId="0" borderId="36" xfId="0" applyNumberFormat="1" applyFont="1" applyBorder="1" applyAlignment="1">
      <alignment vertical="center" wrapText="1"/>
    </xf>
    <xf numFmtId="169" fontId="28" fillId="0" borderId="27" xfId="0" applyNumberFormat="1" applyFont="1" applyBorder="1" applyAlignment="1">
      <alignment horizontal="center" vertical="center" wrapText="1"/>
    </xf>
    <xf numFmtId="169" fontId="28" fillId="0" borderId="27" xfId="0" applyNumberFormat="1" applyFont="1" applyBorder="1" applyAlignment="1">
      <alignment vertical="center" wrapText="1"/>
    </xf>
    <xf numFmtId="169" fontId="20" fillId="0" borderId="38" xfId="0" applyNumberFormat="1" applyFont="1" applyBorder="1" applyAlignment="1">
      <alignment horizontal="center" vertical="center" wrapText="1"/>
    </xf>
    <xf numFmtId="169" fontId="20" fillId="0" borderId="38" xfId="0" applyNumberFormat="1" applyFont="1" applyBorder="1" applyAlignment="1">
      <alignment vertical="center" wrapText="1"/>
    </xf>
    <xf numFmtId="169" fontId="28" fillId="0" borderId="37" xfId="0" applyNumberFormat="1" applyFont="1" applyBorder="1" applyAlignment="1">
      <alignment horizontal="center" vertical="center" wrapText="1"/>
    </xf>
    <xf numFmtId="169" fontId="28" fillId="0" borderId="38" xfId="0" applyNumberFormat="1" applyFont="1" applyBorder="1" applyAlignment="1">
      <alignment horizontal="center" vertical="center" wrapText="1"/>
    </xf>
    <xf numFmtId="169" fontId="28" fillId="0" borderId="38" xfId="0" applyNumberFormat="1" applyFont="1" applyBorder="1" applyAlignment="1">
      <alignment vertical="center" wrapText="1"/>
    </xf>
    <xf numFmtId="169" fontId="20" fillId="0" borderId="37" xfId="0" applyNumberFormat="1" applyFont="1" applyBorder="1" applyAlignment="1">
      <alignment vertical="center" wrapText="1"/>
    </xf>
    <xf numFmtId="169" fontId="28" fillId="0" borderId="49" xfId="0" applyNumberFormat="1" applyFont="1" applyBorder="1" applyAlignment="1">
      <alignment horizontal="center" vertical="center" wrapText="1"/>
    </xf>
    <xf numFmtId="169" fontId="55" fillId="0" borderId="50" xfId="0" applyNumberFormat="1" applyFont="1" applyBorder="1" applyAlignment="1">
      <alignment horizontal="center" vertical="center" wrapText="1"/>
    </xf>
    <xf numFmtId="169" fontId="55" fillId="0" borderId="51" xfId="0" applyNumberFormat="1" applyFont="1" applyBorder="1" applyAlignment="1">
      <alignment horizontal="center" vertical="center" wrapText="1"/>
    </xf>
    <xf numFmtId="169" fontId="55" fillId="0" borderId="52" xfId="0" applyNumberFormat="1" applyFont="1" applyBorder="1" applyAlignment="1">
      <alignment horizontal="center" vertical="center" wrapText="1"/>
    </xf>
    <xf numFmtId="169" fontId="28" fillId="0" borderId="48" xfId="0" applyNumberFormat="1" applyFont="1" applyBorder="1" applyAlignment="1">
      <alignment horizontal="center" vertical="center" wrapText="1"/>
    </xf>
    <xf numFmtId="169" fontId="20" fillId="0" borderId="53" xfId="0" applyNumberFormat="1" applyFont="1" applyBorder="1" applyAlignment="1">
      <alignment horizontal="center" vertical="center" wrapText="1"/>
    </xf>
    <xf numFmtId="169" fontId="20" fillId="0" borderId="11" xfId="0" applyNumberFormat="1" applyFont="1" applyBorder="1" applyAlignment="1">
      <alignment vertical="center" wrapText="1"/>
    </xf>
    <xf numFmtId="169" fontId="20" fillId="0" borderId="48" xfId="0" applyNumberFormat="1" applyFont="1" applyBorder="1" applyAlignment="1">
      <alignment horizontal="center" vertical="center" wrapText="1"/>
    </xf>
    <xf numFmtId="169" fontId="28" fillId="0" borderId="11" xfId="0" applyNumberFormat="1" applyFont="1" applyBorder="1" applyAlignment="1">
      <alignment vertical="center" wrapText="1"/>
    </xf>
    <xf numFmtId="169" fontId="20" fillId="0" borderId="54" xfId="0" applyNumberFormat="1" applyFont="1" applyBorder="1" applyAlignment="1">
      <alignment horizontal="center" vertical="center" wrapText="1"/>
    </xf>
    <xf numFmtId="169" fontId="55" fillId="0" borderId="9" xfId="0" applyNumberFormat="1" applyFont="1" applyBorder="1" applyAlignment="1">
      <alignment horizontal="left" vertical="center" wrapText="1" indent="1"/>
    </xf>
    <xf numFmtId="169" fontId="28" fillId="0" borderId="54" xfId="0" applyNumberFormat="1" applyFont="1" applyBorder="1" applyAlignment="1">
      <alignment horizontal="center" vertical="center" wrapText="1"/>
    </xf>
    <xf numFmtId="169" fontId="28" fillId="0" borderId="37" xfId="0" applyNumberFormat="1" applyFont="1" applyBorder="1" applyAlignment="1">
      <alignment vertical="center" wrapText="1"/>
    </xf>
    <xf numFmtId="169" fontId="28" fillId="0" borderId="53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8" borderId="0" xfId="0" applyFont="1" applyFill="1" applyAlignment="1">
      <alignment vertical="center"/>
    </xf>
    <xf numFmtId="0" fontId="9" fillId="0" borderId="0" xfId="2"/>
    <xf numFmtId="169" fontId="20" fillId="0" borderId="0" xfId="0" applyNumberFormat="1" applyFont="1"/>
    <xf numFmtId="168" fontId="36" fillId="4" borderId="11" xfId="3" applyNumberFormat="1" applyFont="1" applyFill="1" applyBorder="1" applyAlignment="1" applyProtection="1">
      <alignment horizontal="right"/>
      <protection locked="0"/>
    </xf>
    <xf numFmtId="166" fontId="34" fillId="0" borderId="11" xfId="6" applyNumberFormat="1" applyFont="1" applyBorder="1" applyAlignment="1">
      <alignment vertical="center"/>
    </xf>
    <xf numFmtId="165" fontId="24" fillId="0" borderId="11" xfId="7" applyFont="1" applyFill="1" applyBorder="1" applyAlignment="1" applyProtection="1">
      <alignment horizontal="center" vertical="center"/>
    </xf>
    <xf numFmtId="165" fontId="36" fillId="0" borderId="11" xfId="7" applyFont="1" applyFill="1" applyBorder="1" applyAlignment="1" applyProtection="1">
      <alignment horizontal="center" vertical="center"/>
    </xf>
    <xf numFmtId="165" fontId="36" fillId="0" borderId="0" xfId="7" applyFont="1" applyFill="1" applyAlignment="1" applyProtection="1">
      <alignment horizontal="center" vertical="center"/>
    </xf>
    <xf numFmtId="165" fontId="36" fillId="0" borderId="16" xfId="7" applyFont="1" applyFill="1" applyBorder="1" applyAlignment="1" applyProtection="1">
      <alignment horizontal="center" vertical="center"/>
    </xf>
    <xf numFmtId="169" fontId="55" fillId="0" borderId="56" xfId="0" applyNumberFormat="1" applyFont="1" applyBorder="1" applyAlignment="1">
      <alignment horizontal="center" vertical="center" wrapText="1"/>
    </xf>
    <xf numFmtId="169" fontId="55" fillId="0" borderId="57" xfId="0" applyNumberFormat="1" applyFont="1" applyBorder="1" applyAlignment="1">
      <alignment horizontal="center" vertical="center" wrapText="1"/>
    </xf>
    <xf numFmtId="169" fontId="55" fillId="0" borderId="57" xfId="0" applyNumberFormat="1" applyFont="1" applyBorder="1" applyAlignment="1">
      <alignment vertical="center" wrapText="1"/>
    </xf>
    <xf numFmtId="168" fontId="36" fillId="12" borderId="11" xfId="3" applyNumberFormat="1" applyFont="1" applyFill="1" applyBorder="1" applyAlignment="1" applyProtection="1">
      <alignment horizontal="right" vertical="center"/>
      <protection locked="0"/>
    </xf>
    <xf numFmtId="169" fontId="20" fillId="0" borderId="55" xfId="0" applyNumberFormat="1" applyFont="1" applyBorder="1" applyAlignment="1">
      <alignment horizontal="center" vertical="center" wrapText="1"/>
    </xf>
    <xf numFmtId="169" fontId="20" fillId="0" borderId="26" xfId="0" applyNumberFormat="1" applyFont="1" applyBorder="1" applyAlignment="1">
      <alignment horizontal="center" vertical="center" wrapText="1"/>
    </xf>
    <xf numFmtId="168" fontId="28" fillId="12" borderId="11" xfId="3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vertical="center"/>
    </xf>
    <xf numFmtId="169" fontId="58" fillId="0" borderId="50" xfId="0" applyNumberFormat="1" applyFont="1" applyBorder="1" applyAlignment="1">
      <alignment horizontal="center" vertical="center" wrapText="1"/>
    </xf>
    <xf numFmtId="169" fontId="58" fillId="0" borderId="9" xfId="0" applyNumberFormat="1" applyFont="1" applyBorder="1" applyAlignment="1">
      <alignment horizontal="center" vertical="center" wrapText="1"/>
    </xf>
    <xf numFmtId="169" fontId="58" fillId="0" borderId="9" xfId="0" applyNumberFormat="1" applyFont="1" applyBorder="1" applyAlignment="1">
      <alignment horizontal="left" vertical="center" wrapText="1" indent="1"/>
    </xf>
    <xf numFmtId="169" fontId="20" fillId="0" borderId="60" xfId="0" applyNumberFormat="1" applyFont="1" applyBorder="1" applyAlignment="1">
      <alignment horizontal="center" vertical="center" wrapText="1"/>
    </xf>
    <xf numFmtId="169" fontId="20" fillId="0" borderId="60" xfId="0" applyNumberFormat="1" applyFont="1" applyBorder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36" fillId="0" borderId="11" xfId="0" quotePrefix="1" applyFont="1" applyBorder="1"/>
    <xf numFmtId="0" fontId="36" fillId="0" borderId="11" xfId="0" quotePrefix="1" applyFont="1" applyBorder="1" applyAlignment="1">
      <alignment wrapText="1"/>
    </xf>
    <xf numFmtId="0" fontId="28" fillId="0" borderId="11" xfId="0" quotePrefix="1" applyFont="1" applyBorder="1"/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vertical="center"/>
    </xf>
    <xf numFmtId="168" fontId="24" fillId="0" borderId="1" xfId="3" applyNumberFormat="1" applyFont="1" applyFill="1" applyBorder="1" applyAlignment="1" applyProtection="1">
      <alignment horizontal="right" vertical="center" wrapText="1"/>
    </xf>
    <xf numFmtId="0" fontId="37" fillId="0" borderId="11" xfId="0" quotePrefix="1" applyFont="1" applyBorder="1" applyAlignment="1">
      <alignment vertical="center"/>
    </xf>
    <xf numFmtId="0" fontId="29" fillId="0" borderId="0" xfId="0" applyFont="1" applyAlignment="1">
      <alignment horizontal="center"/>
    </xf>
    <xf numFmtId="0" fontId="36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10" fontId="37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24" fillId="0" borderId="0" xfId="1" applyFont="1" applyAlignment="1">
      <alignment horizontal="right" vertical="center"/>
    </xf>
    <xf numFmtId="0" fontId="36" fillId="0" borderId="0" xfId="1" applyFont="1" applyAlignment="1">
      <alignment horizontal="right" vertical="center"/>
    </xf>
    <xf numFmtId="0" fontId="24" fillId="0" borderId="10" xfId="1" applyFont="1" applyBorder="1" applyAlignment="1">
      <alignment horizontal="right" vertical="center"/>
    </xf>
    <xf numFmtId="0" fontId="28" fillId="0" borderId="11" xfId="0" quotePrefix="1" applyFont="1" applyBorder="1" applyAlignment="1">
      <alignment wrapText="1"/>
    </xf>
    <xf numFmtId="168" fontId="28" fillId="4" borderId="11" xfId="3" applyNumberFormat="1" applyFont="1" applyFill="1" applyBorder="1" applyAlignment="1" applyProtection="1">
      <alignment horizontal="right" vertical="center"/>
      <protection locked="0"/>
    </xf>
    <xf numFmtId="0" fontId="57" fillId="0" borderId="0" xfId="0" applyFont="1"/>
    <xf numFmtId="0" fontId="29" fillId="0" borderId="0" xfId="0" applyFont="1" applyAlignment="1">
      <alignment horizontal="right"/>
    </xf>
    <xf numFmtId="0" fontId="39" fillId="0" borderId="7" xfId="0" applyFont="1" applyBorder="1"/>
    <xf numFmtId="165" fontId="39" fillId="0" borderId="11" xfId="7" applyFont="1" applyFill="1" applyBorder="1" applyAlignment="1" applyProtection="1">
      <alignment horizontal="center" vertical="center"/>
    </xf>
    <xf numFmtId="0" fontId="60" fillId="0" borderId="0" xfId="0" applyFont="1"/>
    <xf numFmtId="0" fontId="61" fillId="0" borderId="0" xfId="0" applyFont="1"/>
    <xf numFmtId="168" fontId="29" fillId="12" borderId="11" xfId="3" applyNumberFormat="1" applyFont="1" applyFill="1" applyBorder="1" applyAlignment="1" applyProtection="1">
      <alignment horizontal="right" vertical="center"/>
      <protection locked="0"/>
    </xf>
    <xf numFmtId="0" fontId="62" fillId="0" borderId="0" xfId="0" applyFont="1"/>
    <xf numFmtId="0" fontId="63" fillId="0" borderId="0" xfId="0" applyFont="1"/>
    <xf numFmtId="0" fontId="64" fillId="0" borderId="0" xfId="0" applyFont="1"/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right" vertical="center"/>
    </xf>
    <xf numFmtId="0" fontId="63" fillId="0" borderId="0" xfId="0" applyFont="1" applyAlignment="1">
      <alignment horizontal="center" vertical="center"/>
    </xf>
    <xf numFmtId="0" fontId="65" fillId="0" borderId="11" xfId="0" quotePrefix="1" applyFont="1" applyBorder="1" applyAlignment="1">
      <alignment vertical="center"/>
    </xf>
    <xf numFmtId="0" fontId="35" fillId="0" borderId="8" xfId="4" applyFont="1" applyBorder="1" applyAlignment="1">
      <alignment horizontal="center"/>
    </xf>
    <xf numFmtId="0" fontId="35" fillId="0" borderId="8" xfId="4" applyFont="1" applyBorder="1"/>
    <xf numFmtId="0" fontId="28" fillId="0" borderId="11" xfId="0" applyFont="1" applyBorder="1" applyAlignment="1">
      <alignment vertical="center" wrapText="1"/>
    </xf>
    <xf numFmtId="0" fontId="24" fillId="0" borderId="11" xfId="0" quotePrefix="1" applyFont="1" applyBorder="1"/>
    <xf numFmtId="169" fontId="28" fillId="0" borderId="59" xfId="0" applyNumberFormat="1" applyFont="1" applyBorder="1" applyAlignment="1">
      <alignment horizontal="center" vertical="center" wrapText="1"/>
    </xf>
    <xf numFmtId="169" fontId="28" fillId="0" borderId="6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4" fillId="0" borderId="0" xfId="0" applyNumberFormat="1" applyFont="1" applyAlignment="1">
      <alignment horizontal="right" vertical="center"/>
    </xf>
    <xf numFmtId="166" fontId="28" fillId="0" borderId="11" xfId="6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67" fillId="0" borderId="43" xfId="0" applyFont="1" applyBorder="1" applyAlignment="1">
      <alignment horizontal="center" vertical="top"/>
    </xf>
    <xf numFmtId="0" fontId="32" fillId="0" borderId="63" xfId="0" applyFont="1" applyBorder="1" applyAlignment="1">
      <alignment horizontal="center" vertical="top"/>
    </xf>
    <xf numFmtId="0" fontId="67" fillId="0" borderId="43" xfId="4" applyFont="1" applyBorder="1" applyAlignment="1">
      <alignment horizontal="right" vertical="top"/>
    </xf>
    <xf numFmtId="0" fontId="32" fillId="0" borderId="63" xfId="0" applyFont="1" applyBorder="1" applyAlignment="1">
      <alignment horizontal="left" vertical="top" indent="1"/>
    </xf>
    <xf numFmtId="0" fontId="32" fillId="0" borderId="63" xfId="0" applyFont="1" applyBorder="1" applyAlignment="1">
      <alignment horizontal="left" vertical="top" wrapText="1" indent="1"/>
    </xf>
    <xf numFmtId="0" fontId="67" fillId="0" borderId="43" xfId="0" applyFont="1" applyBorder="1" applyAlignment="1">
      <alignment horizontal="right" vertical="top"/>
    </xf>
    <xf numFmtId="0" fontId="67" fillId="0" borderId="47" xfId="0" applyFont="1" applyBorder="1" applyAlignment="1">
      <alignment horizontal="right" vertical="top"/>
    </xf>
    <xf numFmtId="0" fontId="27" fillId="0" borderId="64" xfId="0" applyFont="1" applyBorder="1" applyAlignment="1">
      <alignment horizontal="left" vertical="top" wrapText="1" indent="1"/>
    </xf>
    <xf numFmtId="0" fontId="67" fillId="0" borderId="0" xfId="0" applyFont="1" applyAlignment="1">
      <alignment horizontal="right" vertical="top"/>
    </xf>
    <xf numFmtId="0" fontId="27" fillId="0" borderId="0" xfId="0" applyFont="1" applyAlignment="1">
      <alignment horizontal="left" vertical="top" wrapText="1" indent="1"/>
    </xf>
    <xf numFmtId="0" fontId="68" fillId="0" borderId="63" xfId="0" applyFont="1" applyBorder="1" applyAlignment="1">
      <alignment horizontal="left" vertical="top" wrapText="1" indent="1"/>
    </xf>
    <xf numFmtId="0" fontId="67" fillId="0" borderId="42" xfId="0" applyFont="1" applyBorder="1" applyAlignment="1">
      <alignment horizontal="right" vertical="top"/>
    </xf>
    <xf numFmtId="0" fontId="27" fillId="0" borderId="62" xfId="0" applyFont="1" applyBorder="1" applyAlignment="1">
      <alignment horizontal="left" vertical="top" wrapText="1" indent="1"/>
    </xf>
    <xf numFmtId="0" fontId="0" fillId="0" borderId="47" xfId="0" applyBorder="1"/>
    <xf numFmtId="0" fontId="0" fillId="0" borderId="64" xfId="0" applyBorder="1"/>
    <xf numFmtId="0" fontId="69" fillId="0" borderId="43" xfId="4" applyFont="1" applyBorder="1" applyAlignment="1">
      <alignment horizontal="right" vertical="top"/>
    </xf>
    <xf numFmtId="0" fontId="70" fillId="0" borderId="0" xfId="0" applyFont="1"/>
    <xf numFmtId="0" fontId="40" fillId="0" borderId="0" xfId="0" applyFont="1" applyAlignment="1">
      <alignment wrapText="1"/>
    </xf>
    <xf numFmtId="0" fontId="71" fillId="0" borderId="0" xfId="0" applyFont="1"/>
    <xf numFmtId="0" fontId="40" fillId="0" borderId="0" xfId="0" applyFont="1" applyAlignment="1">
      <alignment vertical="center" wrapText="1"/>
    </xf>
    <xf numFmtId="0" fontId="34" fillId="0" borderId="63" xfId="0" applyFont="1" applyBorder="1" applyAlignment="1">
      <alignment horizontal="left" vertical="top" wrapText="1" indent="1"/>
    </xf>
    <xf numFmtId="0" fontId="26" fillId="0" borderId="63" xfId="4" applyFont="1" applyBorder="1" applyAlignment="1">
      <alignment horizontal="left" vertical="top" wrapText="1" indent="4"/>
    </xf>
    <xf numFmtId="0" fontId="26" fillId="0" borderId="63" xfId="4" applyFont="1" applyBorder="1" applyAlignment="1">
      <alignment horizontal="left" vertical="top" wrapText="1" indent="1"/>
    </xf>
    <xf numFmtId="14" fontId="34" fillId="0" borderId="63" xfId="4" applyNumberFormat="1" applyFont="1" applyBorder="1" applyAlignment="1">
      <alignment horizontal="left" vertical="top" wrapText="1" indent="1"/>
    </xf>
    <xf numFmtId="0" fontId="26" fillId="0" borderId="11" xfId="0" applyFont="1" applyBorder="1" applyAlignment="1">
      <alignment horizontal="center" wrapText="1"/>
    </xf>
    <xf numFmtId="0" fontId="32" fillId="0" borderId="11" xfId="0" applyFont="1" applyBorder="1" applyAlignment="1">
      <alignment horizontal="left" vertical="center" indent="1"/>
    </xf>
    <xf numFmtId="41" fontId="27" fillId="4" borderId="11" xfId="8" applyFont="1" applyFill="1" applyBorder="1" applyProtection="1">
      <protection locked="0"/>
    </xf>
    <xf numFmtId="41" fontId="32" fillId="13" borderId="11" xfId="8" applyFont="1" applyFill="1" applyBorder="1" applyProtection="1"/>
    <xf numFmtId="0" fontId="72" fillId="0" borderId="0" xfId="0" applyFont="1" applyAlignment="1">
      <alignment vertical="center"/>
    </xf>
    <xf numFmtId="0" fontId="73" fillId="7" borderId="66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right" vertical="center" wrapText="1"/>
    </xf>
    <xf numFmtId="0" fontId="74" fillId="4" borderId="69" xfId="0" applyFont="1" applyFill="1" applyBorder="1" applyAlignment="1" applyProtection="1">
      <alignment horizontal="center" vertical="center" wrapText="1"/>
      <protection locked="0"/>
    </xf>
    <xf numFmtId="0" fontId="74" fillId="4" borderId="68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Alignment="1">
      <alignment vertical="center" wrapText="1"/>
    </xf>
    <xf numFmtId="0" fontId="66" fillId="0" borderId="0" xfId="0" applyFont="1" applyAlignment="1">
      <alignment horizontal="right" vertical="center"/>
    </xf>
    <xf numFmtId="0" fontId="75" fillId="0" borderId="0" xfId="0" applyFont="1" applyAlignment="1">
      <alignment vertical="center"/>
    </xf>
    <xf numFmtId="0" fontId="75" fillId="0" borderId="0" xfId="0" applyFont="1"/>
    <xf numFmtId="0" fontId="76" fillId="0" borderId="0" xfId="0" applyFont="1" applyAlignment="1">
      <alignment horizontal="right" vertical="center"/>
    </xf>
    <xf numFmtId="0" fontId="77" fillId="0" borderId="0" xfId="0" applyFont="1" applyAlignment="1">
      <alignment horizontal="right" vertical="center" wrapText="1"/>
    </xf>
    <xf numFmtId="0" fontId="77" fillId="0" borderId="0" xfId="0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0" fontId="35" fillId="14" borderId="75" xfId="0" applyFont="1" applyFill="1" applyBorder="1" applyAlignment="1" applyProtection="1">
      <alignment horizontal="right" wrapText="1"/>
      <protection locked="0"/>
    </xf>
    <xf numFmtId="168" fontId="66" fillId="4" borderId="69" xfId="3" applyNumberFormat="1" applyFont="1" applyFill="1" applyBorder="1" applyAlignment="1" applyProtection="1">
      <alignment horizontal="center" vertical="center" wrapText="1"/>
      <protection locked="0"/>
    </xf>
    <xf numFmtId="168" fontId="66" fillId="4" borderId="75" xfId="3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ill="1"/>
    <xf numFmtId="0" fontId="0" fillId="0" borderId="11" xfId="0" applyBorder="1"/>
    <xf numFmtId="168" fontId="66" fillId="4" borderId="75" xfId="3" quotePrefix="1" applyNumberFormat="1" applyFont="1" applyFill="1" applyBorder="1" applyAlignment="1" applyProtection="1">
      <alignment horizontal="center" vertical="center" wrapText="1"/>
      <protection locked="0"/>
    </xf>
    <xf numFmtId="168" fontId="66" fillId="4" borderId="66" xfId="3" applyNumberFormat="1" applyFont="1" applyFill="1" applyBorder="1" applyAlignment="1" applyProtection="1">
      <alignment horizontal="center" vertical="center" wrapText="1"/>
      <protection locked="0"/>
    </xf>
    <xf numFmtId="168" fontId="66" fillId="16" borderId="66" xfId="0" applyNumberFormat="1" applyFont="1" applyFill="1" applyBorder="1" applyAlignment="1" applyProtection="1">
      <alignment horizontal="center" vertical="center" wrapText="1"/>
      <protection locked="0"/>
    </xf>
    <xf numFmtId="14" fontId="66" fillId="4" borderId="69" xfId="3" applyNumberFormat="1" applyFont="1" applyFill="1" applyBorder="1" applyAlignment="1" applyProtection="1">
      <alignment horizontal="center" vertical="center" wrapText="1"/>
      <protection locked="0"/>
    </xf>
    <xf numFmtId="14" fontId="66" fillId="4" borderId="75" xfId="3" applyNumberFormat="1" applyFont="1" applyFill="1" applyBorder="1" applyAlignment="1" applyProtection="1">
      <alignment horizontal="center" vertical="center" wrapText="1"/>
      <protection locked="0"/>
    </xf>
    <xf numFmtId="14" fontId="66" fillId="4" borderId="74" xfId="3" applyNumberFormat="1" applyFont="1" applyFill="1" applyBorder="1" applyAlignment="1" applyProtection="1">
      <alignment horizontal="center" vertical="center" wrapText="1"/>
      <protection locked="0"/>
    </xf>
    <xf numFmtId="168" fontId="66" fillId="4" borderId="77" xfId="3" applyNumberFormat="1" applyFont="1" applyFill="1" applyBorder="1" applyAlignment="1" applyProtection="1">
      <alignment horizontal="center" vertical="center" wrapText="1"/>
      <protection locked="0"/>
    </xf>
    <xf numFmtId="168" fontId="66" fillId="4" borderId="74" xfId="3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wrapText="1"/>
    </xf>
    <xf numFmtId="168" fontId="23" fillId="0" borderId="0" xfId="3" applyNumberFormat="1" applyFont="1" applyAlignment="1" applyProtection="1">
      <alignment horizontal="right" wrapText="1"/>
    </xf>
    <xf numFmtId="168" fontId="23" fillId="0" borderId="0" xfId="3" applyNumberFormat="1" applyFont="1" applyProtection="1"/>
    <xf numFmtId="0" fontId="23" fillId="0" borderId="0" xfId="0" applyFont="1" applyAlignment="1">
      <alignment horizontal="right" wrapText="1"/>
    </xf>
    <xf numFmtId="0" fontId="35" fillId="14" borderId="75" xfId="0" applyFont="1" applyFill="1" applyBorder="1" applyAlignment="1">
      <alignment horizontal="right" vertical="center" wrapText="1"/>
    </xf>
    <xf numFmtId="0" fontId="74" fillId="0" borderId="0" xfId="0" applyFont="1" applyAlignment="1">
      <alignment horizontal="right" vertical="center"/>
    </xf>
    <xf numFmtId="168" fontId="79" fillId="7" borderId="11" xfId="3" applyNumberFormat="1" applyFont="1" applyFill="1" applyBorder="1" applyAlignment="1" applyProtection="1">
      <alignment horizontal="center" vertical="center" wrapText="1"/>
    </xf>
    <xf numFmtId="0" fontId="66" fillId="0" borderId="0" xfId="0" applyFont="1" applyAlignment="1">
      <alignment horizontal="right" wrapText="1"/>
    </xf>
    <xf numFmtId="0" fontId="80" fillId="0" borderId="13" xfId="0" applyFont="1" applyBorder="1" applyAlignment="1">
      <alignment horizontal="right" vertical="center"/>
    </xf>
    <xf numFmtId="0" fontId="66" fillId="0" borderId="79" xfId="0" applyFont="1" applyBorder="1" applyAlignment="1">
      <alignment horizontal="left" vertical="center" wrapText="1"/>
    </xf>
    <xf numFmtId="168" fontId="35" fillId="4" borderId="30" xfId="3" applyNumberFormat="1" applyFont="1" applyFill="1" applyBorder="1" applyAlignment="1" applyProtection="1">
      <alignment horizontal="right" vertical="center" wrapText="1"/>
      <protection locked="0"/>
    </xf>
    <xf numFmtId="168" fontId="28" fillId="5" borderId="11" xfId="3" applyNumberFormat="1" applyFont="1" applyFill="1" applyBorder="1" applyAlignment="1" applyProtection="1">
      <alignment wrapText="1"/>
    </xf>
    <xf numFmtId="168" fontId="66" fillId="10" borderId="30" xfId="3" applyNumberFormat="1" applyFont="1" applyFill="1" applyBorder="1" applyAlignment="1" applyProtection="1">
      <alignment horizontal="right" vertical="center" wrapText="1"/>
    </xf>
    <xf numFmtId="168" fontId="66" fillId="4" borderId="32" xfId="3" applyNumberFormat="1" applyFont="1" applyFill="1" applyBorder="1" applyAlignment="1" applyProtection="1">
      <alignment horizontal="right" vertical="center" wrapText="1"/>
      <protection locked="0"/>
    </xf>
    <xf numFmtId="0" fontId="80" fillId="5" borderId="67" xfId="0" applyFont="1" applyFill="1" applyBorder="1" applyAlignment="1">
      <alignment horizontal="right" vertical="center" wrapText="1"/>
    </xf>
    <xf numFmtId="0" fontId="35" fillId="5" borderId="38" xfId="0" applyFont="1" applyFill="1" applyBorder="1" applyAlignment="1">
      <alignment wrapText="1"/>
    </xf>
    <xf numFmtId="168" fontId="35" fillId="4" borderId="37" xfId="3" applyNumberFormat="1" applyFont="1" applyFill="1" applyBorder="1" applyAlignment="1" applyProtection="1">
      <alignment horizontal="right" vertical="center" wrapText="1"/>
      <protection locked="0"/>
    </xf>
    <xf numFmtId="168" fontId="35" fillId="5" borderId="37" xfId="3" applyNumberFormat="1" applyFont="1" applyFill="1" applyBorder="1" applyAlignment="1" applyProtection="1">
      <alignment wrapText="1"/>
    </xf>
    <xf numFmtId="168" fontId="35" fillId="5" borderId="37" xfId="3" applyNumberFormat="1" applyFont="1" applyFill="1" applyBorder="1" applyAlignment="1" applyProtection="1">
      <alignment horizontal="right" vertical="center" wrapText="1"/>
    </xf>
    <xf numFmtId="168" fontId="35" fillId="5" borderId="69" xfId="3" applyNumberFormat="1" applyFont="1" applyFill="1" applyBorder="1" applyAlignment="1" applyProtection="1">
      <alignment horizontal="right" vertical="center" wrapText="1"/>
    </xf>
    <xf numFmtId="0" fontId="74" fillId="5" borderId="70" xfId="0" applyFont="1" applyFill="1" applyBorder="1" applyAlignment="1">
      <alignment horizontal="right" vertical="center" wrapText="1"/>
    </xf>
    <xf numFmtId="0" fontId="66" fillId="5" borderId="24" xfId="0" applyFont="1" applyFill="1" applyBorder="1" applyAlignment="1">
      <alignment horizontal="left" wrapText="1" indent="1"/>
    </xf>
    <xf numFmtId="168" fontId="28" fillId="5" borderId="11" xfId="3" applyNumberFormat="1" applyFont="1" applyFill="1" applyBorder="1" applyAlignment="1" applyProtection="1">
      <alignment horizontal="right" vertical="center" wrapText="1"/>
    </xf>
    <xf numFmtId="168" fontId="66" fillId="5" borderId="11" xfId="3" applyNumberFormat="1" applyFont="1" applyFill="1" applyBorder="1" applyAlignment="1" applyProtection="1">
      <alignment horizontal="right" vertical="center" wrapText="1"/>
    </xf>
    <xf numFmtId="168" fontId="66" fillId="5" borderId="75" xfId="3" applyNumberFormat="1" applyFont="1" applyFill="1" applyBorder="1" applyAlignment="1" applyProtection="1">
      <alignment horizontal="right" vertical="center" wrapText="1"/>
    </xf>
    <xf numFmtId="0" fontId="74" fillId="0" borderId="70" xfId="0" applyFont="1" applyBorder="1" applyAlignment="1">
      <alignment horizontal="right" vertical="center" wrapText="1"/>
    </xf>
    <xf numFmtId="0" fontId="66" fillId="0" borderId="24" xfId="0" applyFont="1" applyBorder="1" applyAlignment="1">
      <alignment horizontal="left" vertical="center" wrapText="1" indent="2"/>
    </xf>
    <xf numFmtId="168" fontId="28" fillId="10" borderId="11" xfId="3" applyNumberFormat="1" applyFont="1" applyFill="1" applyBorder="1" applyAlignment="1" applyProtection="1">
      <alignment horizontal="center" wrapText="1"/>
    </xf>
    <xf numFmtId="168" fontId="66" fillId="10" borderId="11" xfId="3" applyNumberFormat="1" applyFont="1" applyFill="1" applyBorder="1" applyAlignment="1" applyProtection="1">
      <alignment horizontal="right" vertical="center" wrapText="1"/>
    </xf>
    <xf numFmtId="168" fontId="66" fillId="4" borderId="75" xfId="3" applyNumberFormat="1" applyFont="1" applyFill="1" applyBorder="1" applyAlignment="1" applyProtection="1">
      <alignment horizontal="right" vertical="center" wrapText="1"/>
      <protection locked="0"/>
    </xf>
    <xf numFmtId="168" fontId="28" fillId="10" borderId="23" xfId="3" applyNumberFormat="1" applyFont="1" applyFill="1" applyBorder="1" applyAlignment="1" applyProtection="1">
      <alignment horizontal="center" wrapText="1"/>
    </xf>
    <xf numFmtId="168" fontId="28" fillId="10" borderId="18" xfId="3" applyNumberFormat="1" applyFont="1" applyFill="1" applyBorder="1" applyAlignment="1" applyProtection="1">
      <alignment horizontal="center" wrapText="1"/>
    </xf>
    <xf numFmtId="0" fontId="66" fillId="0" borderId="78" xfId="0" applyFont="1" applyBorder="1" applyAlignment="1">
      <alignment horizontal="left" vertical="center" wrapText="1" indent="2"/>
    </xf>
    <xf numFmtId="168" fontId="28" fillId="10" borderId="80" xfId="3" applyNumberFormat="1" applyFont="1" applyFill="1" applyBorder="1" applyAlignment="1" applyProtection="1">
      <alignment horizontal="center" wrapText="1"/>
    </xf>
    <xf numFmtId="168" fontId="66" fillId="10" borderId="33" xfId="3" applyNumberFormat="1" applyFont="1" applyFill="1" applyBorder="1" applyAlignment="1" applyProtection="1">
      <alignment horizontal="right" vertical="center" wrapText="1"/>
    </xf>
    <xf numFmtId="168" fontId="66" fillId="4" borderId="74" xfId="3" applyNumberFormat="1" applyFont="1" applyFill="1" applyBorder="1" applyAlignment="1" applyProtection="1">
      <alignment horizontal="right" vertical="center" wrapText="1"/>
      <protection locked="0"/>
    </xf>
    <xf numFmtId="168" fontId="28" fillId="10" borderId="19" xfId="3" applyNumberFormat="1" applyFont="1" applyFill="1" applyBorder="1" applyAlignment="1" applyProtection="1">
      <alignment horizontal="center" wrapText="1"/>
    </xf>
    <xf numFmtId="0" fontId="66" fillId="5" borderId="24" xfId="0" applyFont="1" applyFill="1" applyBorder="1" applyAlignment="1">
      <alignment horizontal="left" vertical="center" wrapText="1" indent="1"/>
    </xf>
    <xf numFmtId="168" fontId="66" fillId="5" borderId="11" xfId="3" applyNumberFormat="1" applyFont="1" applyFill="1" applyBorder="1" applyAlignment="1" applyProtection="1">
      <alignment wrapText="1"/>
    </xf>
    <xf numFmtId="0" fontId="74" fillId="0" borderId="72" xfId="0" applyFont="1" applyBorder="1" applyAlignment="1">
      <alignment horizontal="right" vertical="center" wrapText="1"/>
    </xf>
    <xf numFmtId="168" fontId="28" fillId="10" borderId="33" xfId="3" applyNumberFormat="1" applyFont="1" applyFill="1" applyBorder="1" applyAlignment="1" applyProtection="1">
      <alignment horizontal="center" wrapText="1"/>
    </xf>
    <xf numFmtId="0" fontId="35" fillId="5" borderId="38" xfId="0" applyFont="1" applyFill="1" applyBorder="1" applyAlignment="1">
      <alignment vertical="center" wrapText="1"/>
    </xf>
    <xf numFmtId="168" fontId="28" fillId="5" borderId="11" xfId="3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74" fillId="0" borderId="81" xfId="0" applyFont="1" applyBorder="1" applyAlignment="1">
      <alignment horizontal="right" vertical="center" wrapText="1"/>
    </xf>
    <xf numFmtId="0" fontId="66" fillId="0" borderId="28" xfId="0" applyFont="1" applyBorder="1" applyAlignment="1">
      <alignment horizontal="left" vertical="center" wrapText="1" indent="2"/>
    </xf>
    <xf numFmtId="168" fontId="66" fillId="10" borderId="23" xfId="3" applyNumberFormat="1" applyFont="1" applyFill="1" applyBorder="1" applyAlignment="1" applyProtection="1">
      <alignment horizontal="right" vertical="center" wrapText="1"/>
    </xf>
    <xf numFmtId="168" fontId="66" fillId="4" borderId="66" xfId="3" applyNumberFormat="1" applyFont="1" applyFill="1" applyBorder="1" applyAlignment="1" applyProtection="1">
      <alignment horizontal="right" vertical="center" wrapText="1"/>
      <protection locked="0"/>
    </xf>
    <xf numFmtId="168" fontId="28" fillId="5" borderId="37" xfId="3" applyNumberFormat="1" applyFont="1" applyFill="1" applyBorder="1" applyAlignment="1" applyProtection="1">
      <alignment vertical="center" wrapText="1"/>
    </xf>
    <xf numFmtId="168" fontId="35" fillId="5" borderId="68" xfId="3" applyNumberFormat="1" applyFont="1" applyFill="1" applyBorder="1" applyAlignment="1" applyProtection="1">
      <alignment horizontal="right" vertical="center" wrapText="1"/>
    </xf>
    <xf numFmtId="168" fontId="66" fillId="5" borderId="71" xfId="3" applyNumberFormat="1" applyFont="1" applyFill="1" applyBorder="1" applyAlignment="1" applyProtection="1">
      <alignment horizontal="right" vertical="center" wrapText="1"/>
    </xf>
    <xf numFmtId="168" fontId="66" fillId="4" borderId="71" xfId="3" applyNumberFormat="1" applyFont="1" applyFill="1" applyBorder="1" applyAlignment="1" applyProtection="1">
      <alignment horizontal="right" vertical="center" wrapText="1"/>
      <protection locked="0"/>
    </xf>
    <xf numFmtId="168" fontId="66" fillId="4" borderId="73" xfId="3" applyNumberFormat="1" applyFont="1" applyFill="1" applyBorder="1" applyAlignment="1" applyProtection="1">
      <alignment horizontal="right" vertical="center" wrapText="1"/>
      <protection locked="0"/>
    </xf>
    <xf numFmtId="0" fontId="66" fillId="0" borderId="0" xfId="0" applyFont="1" applyAlignment="1">
      <alignment wrapText="1"/>
    </xf>
    <xf numFmtId="168" fontId="28" fillId="0" borderId="0" xfId="3" applyNumberFormat="1" applyFont="1" applyBorder="1" applyAlignment="1">
      <alignment horizontal="right" wrapText="1"/>
    </xf>
    <xf numFmtId="168" fontId="28" fillId="0" borderId="0" xfId="3" applyNumberFormat="1" applyFont="1" applyBorder="1"/>
    <xf numFmtId="168" fontId="66" fillId="0" borderId="0" xfId="3" applyNumberFormat="1" applyFont="1" applyBorder="1" applyAlignment="1">
      <alignment horizontal="right" wrapText="1"/>
    </xf>
    <xf numFmtId="0" fontId="66" fillId="0" borderId="22" xfId="0" applyFont="1" applyBorder="1" applyAlignment="1">
      <alignment wrapText="1"/>
    </xf>
    <xf numFmtId="168" fontId="28" fillId="0" borderId="22" xfId="3" applyNumberFormat="1" applyFont="1" applyBorder="1" applyAlignment="1">
      <alignment horizontal="right" wrapText="1"/>
    </xf>
    <xf numFmtId="168" fontId="28" fillId="0" borderId="22" xfId="3" applyNumberFormat="1" applyFont="1" applyBorder="1"/>
    <xf numFmtId="168" fontId="66" fillId="0" borderId="22" xfId="3" applyNumberFormat="1" applyFont="1" applyBorder="1" applyAlignment="1">
      <alignment horizontal="right" wrapText="1"/>
    </xf>
    <xf numFmtId="0" fontId="66" fillId="0" borderId="22" xfId="0" applyFont="1" applyBorder="1" applyAlignment="1">
      <alignment horizontal="right" wrapText="1"/>
    </xf>
    <xf numFmtId="168" fontId="20" fillId="0" borderId="0" xfId="3" applyNumberFormat="1" applyFont="1" applyFill="1" applyBorder="1" applyAlignment="1">
      <alignment horizontal="right" wrapText="1"/>
    </xf>
    <xf numFmtId="168" fontId="20" fillId="0" borderId="0" xfId="3" applyNumberFormat="1" applyFont="1" applyFill="1" applyBorder="1"/>
    <xf numFmtId="168" fontId="40" fillId="0" borderId="0" xfId="3" applyNumberFormat="1" applyFont="1" applyFill="1" applyBorder="1" applyAlignment="1">
      <alignment horizontal="right" wrapText="1"/>
    </xf>
    <xf numFmtId="0" fontId="40" fillId="0" borderId="0" xfId="0" applyFont="1" applyAlignment="1">
      <alignment horizontal="right" wrapText="1"/>
    </xf>
    <xf numFmtId="168" fontId="20" fillId="0" borderId="0" xfId="3" applyNumberFormat="1" applyFont="1" applyFill="1" applyBorder="1" applyAlignment="1">
      <alignment wrapText="1"/>
    </xf>
    <xf numFmtId="168" fontId="20" fillId="0" borderId="0" xfId="3" applyNumberFormat="1" applyFont="1" applyBorder="1" applyAlignment="1">
      <alignment horizontal="right" wrapText="1"/>
    </xf>
    <xf numFmtId="168" fontId="20" fillId="0" borderId="0" xfId="3" applyNumberFormat="1" applyFont="1" applyBorder="1"/>
    <xf numFmtId="168" fontId="40" fillId="0" borderId="0" xfId="3" applyNumberFormat="1" applyFont="1" applyBorder="1" applyAlignment="1">
      <alignment horizontal="right" wrapText="1"/>
    </xf>
    <xf numFmtId="0" fontId="66" fillId="0" borderId="0" xfId="0" applyFont="1" applyAlignment="1">
      <alignment horizontal="left" wrapText="1"/>
    </xf>
    <xf numFmtId="168" fontId="28" fillId="0" borderId="0" xfId="3" applyNumberFormat="1" applyFont="1" applyBorder="1" applyAlignment="1">
      <alignment horizontal="left" wrapText="1"/>
    </xf>
    <xf numFmtId="0" fontId="66" fillId="0" borderId="18" xfId="0" applyFont="1" applyBorder="1" applyAlignment="1">
      <alignment wrapText="1"/>
    </xf>
    <xf numFmtId="0" fontId="81" fillId="0" borderId="43" xfId="0" applyFont="1" applyBorder="1" applyAlignment="1">
      <alignment horizontal="right" vertical="top"/>
    </xf>
    <xf numFmtId="0" fontId="81" fillId="0" borderId="43" xfId="4" applyFont="1" applyBorder="1" applyAlignment="1">
      <alignment horizontal="right" vertical="top"/>
    </xf>
    <xf numFmtId="0" fontId="34" fillId="0" borderId="11" xfId="2" applyFont="1" applyFill="1" applyBorder="1" applyAlignment="1" applyProtection="1">
      <alignment horizontal="left" vertical="center" indent="2"/>
    </xf>
    <xf numFmtId="169" fontId="34" fillId="0" borderId="11" xfId="2" applyNumberFormat="1" applyFont="1" applyFill="1" applyBorder="1" applyAlignment="1" applyProtection="1">
      <alignment horizontal="left" vertical="center" wrapText="1" indent="2"/>
    </xf>
    <xf numFmtId="0" fontId="45" fillId="10" borderId="11" xfId="0" applyFont="1" applyFill="1" applyBorder="1" applyAlignment="1" applyProtection="1">
      <alignment horizontal="left" indent="2"/>
      <protection locked="0"/>
    </xf>
    <xf numFmtId="169" fontId="34" fillId="0" borderId="11" xfId="2" quotePrefix="1" applyNumberFormat="1" applyFont="1" applyFill="1" applyBorder="1" applyAlignment="1" applyProtection="1">
      <alignment horizontal="left" vertical="center" wrapText="1" indent="2"/>
    </xf>
    <xf numFmtId="0" fontId="35" fillId="0" borderId="0" xfId="0" applyFont="1" applyAlignment="1">
      <alignment horizontal="left" vertical="top" wrapText="1" indent="1"/>
    </xf>
    <xf numFmtId="0" fontId="83" fillId="0" borderId="0" xfId="0" applyFont="1" applyAlignment="1">
      <alignment horizontal="left" vertical="top" wrapText="1" indent="3"/>
    </xf>
    <xf numFmtId="0" fontId="82" fillId="0" borderId="0" xfId="4" applyFont="1" applyAlignment="1">
      <alignment horizontal="left" vertical="top" wrapText="1" indent="4"/>
    </xf>
    <xf numFmtId="0" fontId="67" fillId="0" borderId="19" xfId="0" applyFont="1" applyBorder="1" applyAlignment="1">
      <alignment horizontal="right" vertical="top"/>
    </xf>
    <xf numFmtId="0" fontId="32" fillId="0" borderId="11" xfId="0" applyFont="1" applyBorder="1" applyAlignment="1">
      <alignment vertical="center"/>
    </xf>
    <xf numFmtId="41" fontId="32" fillId="0" borderId="11" xfId="0" applyNumberFormat="1" applyFont="1" applyBorder="1"/>
    <xf numFmtId="169" fontId="20" fillId="0" borderId="49" xfId="0" applyNumberFormat="1" applyFont="1" applyBorder="1" applyAlignment="1">
      <alignment horizontal="center" vertical="center" wrapText="1"/>
    </xf>
    <xf numFmtId="169" fontId="20" fillId="0" borderId="35" xfId="0" applyNumberFormat="1" applyFont="1" applyBorder="1" applyAlignment="1">
      <alignment horizontal="center" vertical="center" wrapText="1"/>
    </xf>
    <xf numFmtId="169" fontId="28" fillId="0" borderId="55" xfId="0" applyNumberFormat="1" applyFont="1" applyBorder="1" applyAlignment="1">
      <alignment horizontal="center" vertical="center" wrapText="1"/>
    </xf>
    <xf numFmtId="0" fontId="26" fillId="5" borderId="11" xfId="0" applyFont="1" applyFill="1" applyBorder="1" applyAlignment="1">
      <alignment vertical="center"/>
    </xf>
    <xf numFmtId="0" fontId="26" fillId="5" borderId="11" xfId="0" applyFont="1" applyFill="1" applyBorder="1" applyAlignment="1">
      <alignment horizontal="center" vertical="center"/>
    </xf>
    <xf numFmtId="0" fontId="34" fillId="0" borderId="11" xfId="2" applyFont="1" applyFill="1" applyBorder="1" applyAlignment="1" applyProtection="1">
      <alignment horizontal="center" vertical="center"/>
    </xf>
    <xf numFmtId="169" fontId="34" fillId="0" borderId="11" xfId="2" applyNumberFormat="1" applyFont="1" applyFill="1" applyBorder="1" applyAlignment="1" applyProtection="1">
      <alignment horizontal="center" vertical="center" wrapText="1"/>
    </xf>
    <xf numFmtId="169" fontId="34" fillId="0" borderId="11" xfId="2" quotePrefix="1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center" vertical="center"/>
      <protection locked="0"/>
    </xf>
    <xf numFmtId="165" fontId="20" fillId="0" borderId="39" xfId="7" applyFont="1" applyFill="1" applyBorder="1" applyAlignment="1" applyProtection="1">
      <alignment horizontal="right" vertical="center" wrapText="1"/>
      <protection locked="0"/>
    </xf>
    <xf numFmtId="165" fontId="20" fillId="11" borderId="41" xfId="7" applyFont="1" applyFill="1" applyBorder="1" applyAlignment="1" applyProtection="1">
      <alignment horizontal="right" vertical="center" wrapText="1"/>
      <protection locked="0"/>
    </xf>
    <xf numFmtId="165" fontId="20" fillId="4" borderId="39" xfId="7" applyFont="1" applyFill="1" applyBorder="1" applyAlignment="1" applyProtection="1">
      <alignment horizontal="right" vertical="center" wrapText="1"/>
      <protection locked="0"/>
    </xf>
    <xf numFmtId="165" fontId="20" fillId="4" borderId="40" xfId="7" applyFont="1" applyFill="1" applyBorder="1" applyAlignment="1" applyProtection="1">
      <alignment horizontal="right" vertical="center" wrapText="1"/>
      <protection locked="0"/>
    </xf>
    <xf numFmtId="165" fontId="20" fillId="0" borderId="39" xfId="7" applyFont="1" applyBorder="1" applyAlignment="1">
      <alignment horizontal="right" vertical="center" wrapText="1"/>
    </xf>
    <xf numFmtId="165" fontId="20" fillId="4" borderId="44" xfId="7" applyFont="1" applyFill="1" applyBorder="1" applyAlignment="1" applyProtection="1">
      <alignment horizontal="right" vertical="center" wrapText="1"/>
      <protection locked="0"/>
    </xf>
    <xf numFmtId="165" fontId="20" fillId="0" borderId="44" xfId="7" applyFont="1" applyFill="1" applyBorder="1" applyAlignment="1" applyProtection="1">
      <alignment horizontal="right" vertical="center" wrapText="1"/>
      <protection locked="0"/>
    </xf>
    <xf numFmtId="165" fontId="20" fillId="4" borderId="45" xfId="7" applyFont="1" applyFill="1" applyBorder="1" applyAlignment="1" applyProtection="1">
      <alignment horizontal="right" vertical="center" wrapText="1"/>
      <protection locked="0"/>
    </xf>
    <xf numFmtId="165" fontId="20" fillId="0" borderId="44" xfId="7" applyFont="1" applyFill="1" applyBorder="1" applyAlignment="1" applyProtection="1">
      <alignment horizontal="right" vertical="center" wrapText="1"/>
    </xf>
    <xf numFmtId="165" fontId="20" fillId="11" borderId="45" xfId="7" applyFont="1" applyFill="1" applyBorder="1" applyAlignment="1" applyProtection="1">
      <alignment horizontal="right" vertical="center" wrapText="1"/>
      <protection locked="0"/>
    </xf>
    <xf numFmtId="165" fontId="28" fillId="0" borderId="39" xfId="7" applyFont="1" applyBorder="1" applyAlignment="1">
      <alignment horizontal="right" vertical="center" wrapText="1"/>
    </xf>
    <xf numFmtId="165" fontId="20" fillId="0" borderId="40" xfId="7" applyFont="1" applyFill="1" applyBorder="1" applyAlignment="1" applyProtection="1">
      <alignment horizontal="right" vertical="center" wrapText="1"/>
      <protection locked="0"/>
    </xf>
    <xf numFmtId="165" fontId="28" fillId="11" borderId="45" xfId="7" applyFont="1" applyFill="1" applyBorder="1" applyAlignment="1" applyProtection="1">
      <alignment horizontal="right" vertical="center" wrapText="1"/>
      <protection locked="0"/>
    </xf>
    <xf numFmtId="165" fontId="20" fillId="0" borderId="39" xfId="7" applyFont="1" applyFill="1" applyBorder="1" applyAlignment="1" applyProtection="1">
      <alignment horizontal="right" vertical="center" wrapText="1"/>
    </xf>
    <xf numFmtId="165" fontId="55" fillId="0" borderId="44" xfId="7" applyFont="1" applyFill="1" applyBorder="1" applyAlignment="1" applyProtection="1">
      <alignment horizontal="right" vertical="center" wrapText="1"/>
    </xf>
    <xf numFmtId="165" fontId="20" fillId="0" borderId="41" xfId="7" applyFont="1" applyBorder="1" applyAlignment="1">
      <alignment horizontal="right" vertical="center" wrapText="1"/>
    </xf>
    <xf numFmtId="165" fontId="28" fillId="12" borderId="39" xfId="7" applyFont="1" applyFill="1" applyBorder="1" applyAlignment="1" applyProtection="1">
      <alignment horizontal="right" vertical="center"/>
      <protection locked="0"/>
    </xf>
    <xf numFmtId="165" fontId="20" fillId="4" borderId="58" xfId="7" applyFont="1" applyFill="1" applyBorder="1" applyAlignment="1" applyProtection="1">
      <alignment horizontal="right" vertical="center" wrapText="1"/>
      <protection locked="0"/>
    </xf>
    <xf numFmtId="165" fontId="20" fillId="0" borderId="45" xfId="7" applyFont="1" applyFill="1" applyBorder="1" applyAlignment="1" applyProtection="1">
      <alignment horizontal="right" vertical="center" wrapText="1"/>
    </xf>
    <xf numFmtId="165" fontId="28" fillId="4" borderId="39" xfId="7" applyFont="1" applyFill="1" applyBorder="1" applyAlignment="1" applyProtection="1">
      <alignment horizontal="right" vertical="center" wrapText="1"/>
      <protection locked="0"/>
    </xf>
    <xf numFmtId="165" fontId="28" fillId="4" borderId="41" xfId="7" applyFont="1" applyFill="1" applyBorder="1" applyAlignment="1" applyProtection="1">
      <alignment horizontal="right" vertical="center" wrapText="1"/>
      <protection locked="0"/>
    </xf>
    <xf numFmtId="14" fontId="36" fillId="17" borderId="65" xfId="4" applyNumberFormat="1" applyFont="1" applyFill="1" applyBorder="1" applyAlignment="1" applyProtection="1">
      <alignment horizontal="center"/>
      <protection locked="0"/>
    </xf>
    <xf numFmtId="49" fontId="36" fillId="17" borderId="65" xfId="4" applyNumberFormat="1" applyFont="1" applyFill="1" applyBorder="1" applyAlignment="1" applyProtection="1">
      <alignment horizontal="center"/>
      <protection locked="0"/>
    </xf>
    <xf numFmtId="0" fontId="36" fillId="17" borderId="65" xfId="4" applyFont="1" applyFill="1" applyBorder="1" applyAlignment="1" applyProtection="1">
      <alignment horizontal="center"/>
      <protection locked="0"/>
    </xf>
    <xf numFmtId="0" fontId="35" fillId="17" borderId="65" xfId="4" applyFont="1" applyFill="1" applyBorder="1" applyAlignment="1" applyProtection="1">
      <alignment horizontal="center"/>
      <protection locked="0"/>
    </xf>
    <xf numFmtId="0" fontId="59" fillId="17" borderId="65" xfId="4" applyFont="1" applyFill="1" applyBorder="1" applyAlignment="1" applyProtection="1">
      <alignment horizontal="center"/>
      <protection locked="0"/>
    </xf>
    <xf numFmtId="168" fontId="36" fillId="18" borderId="11" xfId="3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right"/>
    </xf>
    <xf numFmtId="168" fontId="36" fillId="0" borderId="11" xfId="3" applyNumberFormat="1" applyFont="1" applyFill="1" applyBorder="1" applyAlignment="1" applyProtection="1">
      <alignment horizontal="right"/>
      <protection locked="0"/>
    </xf>
    <xf numFmtId="169" fontId="23" fillId="7" borderId="11" xfId="0" applyNumberFormat="1" applyFont="1" applyFill="1" applyBorder="1" applyAlignment="1">
      <alignment horizontal="center" vertical="center" wrapText="1"/>
    </xf>
    <xf numFmtId="169" fontId="24" fillId="9" borderId="23" xfId="0" applyNumberFormat="1" applyFont="1" applyFill="1" applyBorder="1" applyAlignment="1">
      <alignment horizontal="right" vertical="center" wrapText="1"/>
    </xf>
    <xf numFmtId="165" fontId="20" fillId="0" borderId="46" xfId="7" applyFont="1" applyBorder="1" applyAlignment="1" applyProtection="1">
      <alignment horizontal="right" vertical="center" wrapText="1"/>
    </xf>
    <xf numFmtId="165" fontId="20" fillId="0" borderId="40" xfId="7" applyFont="1" applyBorder="1" applyAlignment="1" applyProtection="1">
      <alignment horizontal="right" vertical="center" wrapText="1"/>
    </xf>
    <xf numFmtId="165" fontId="20" fillId="0" borderId="39" xfId="7" applyFont="1" applyBorder="1" applyAlignment="1" applyProtection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3" fillId="0" borderId="82" xfId="0" applyFont="1" applyBorder="1" applyAlignment="1">
      <alignment vertical="top" wrapText="1"/>
    </xf>
    <xf numFmtId="0" fontId="23" fillId="0" borderId="82" xfId="0" applyFont="1" applyBorder="1" applyAlignment="1">
      <alignment horizontal="right" vertical="top" wrapText="1"/>
    </xf>
    <xf numFmtId="0" fontId="27" fillId="4" borderId="11" xfId="0" applyFont="1" applyFill="1" applyBorder="1" applyAlignment="1" applyProtection="1">
      <alignment horizontal="center"/>
      <protection locked="0"/>
    </xf>
    <xf numFmtId="0" fontId="27" fillId="19" borderId="11" xfId="0" applyFont="1" applyFill="1" applyBorder="1" applyAlignment="1" applyProtection="1">
      <alignment horizontal="center" vertical="center"/>
      <protection locked="0"/>
    </xf>
    <xf numFmtId="0" fontId="40" fillId="4" borderId="53" xfId="0" applyFont="1" applyFill="1" applyBorder="1" applyAlignment="1" applyProtection="1">
      <alignment horizontal="right" vertical="center" wrapText="1"/>
      <protection locked="0"/>
    </xf>
    <xf numFmtId="0" fontId="40" fillId="4" borderId="11" xfId="0" applyFont="1" applyFill="1" applyBorder="1" applyAlignment="1" applyProtection="1">
      <alignment horizontal="right" vertical="center" wrapText="1"/>
      <protection locked="0"/>
    </xf>
    <xf numFmtId="0" fontId="40" fillId="4" borderId="24" xfId="0" applyFont="1" applyFill="1" applyBorder="1" applyAlignment="1" applyProtection="1">
      <alignment horizontal="right" vertical="center" wrapText="1"/>
      <protection locked="0"/>
    </xf>
    <xf numFmtId="0" fontId="40" fillId="4" borderId="40" xfId="0" applyFont="1" applyFill="1" applyBorder="1" applyAlignment="1" applyProtection="1">
      <alignment horizontal="right" vertical="center" wrapText="1"/>
      <protection locked="0"/>
    </xf>
    <xf numFmtId="169" fontId="58" fillId="0" borderId="9" xfId="0" applyNumberFormat="1" applyFont="1" applyBorder="1" applyAlignment="1">
      <alignment horizontal="left" vertical="center" wrapText="1" indent="2"/>
    </xf>
    <xf numFmtId="165" fontId="28" fillId="0" borderId="44" xfId="7" applyFont="1" applyFill="1" applyBorder="1" applyAlignment="1" applyProtection="1">
      <alignment horizontal="right" vertical="center" wrapText="1"/>
    </xf>
    <xf numFmtId="169" fontId="58" fillId="0" borderId="51" xfId="0" applyNumberFormat="1" applyFont="1" applyBorder="1" applyAlignment="1">
      <alignment horizontal="center" vertical="center" wrapText="1"/>
    </xf>
    <xf numFmtId="169" fontId="58" fillId="0" borderId="36" xfId="0" applyNumberFormat="1" applyFont="1" applyBorder="1" applyAlignment="1">
      <alignment horizontal="center" vertical="center" wrapText="1"/>
    </xf>
    <xf numFmtId="169" fontId="58" fillId="0" borderId="36" xfId="0" applyNumberFormat="1" applyFont="1" applyBorder="1" applyAlignment="1">
      <alignment horizontal="left" vertical="center" wrapText="1" indent="2"/>
    </xf>
    <xf numFmtId="165" fontId="20" fillId="0" borderId="83" xfId="7" applyFont="1" applyBorder="1" applyAlignment="1">
      <alignment horizontal="right" vertical="center" wrapText="1"/>
    </xf>
    <xf numFmtId="169" fontId="20" fillId="0" borderId="69" xfId="0" applyNumberFormat="1" applyFont="1" applyBorder="1" applyAlignment="1">
      <alignment horizontal="center" vertical="center" wrapText="1"/>
    </xf>
    <xf numFmtId="169" fontId="55" fillId="0" borderId="84" xfId="0" applyNumberFormat="1" applyFont="1" applyBorder="1" applyAlignment="1">
      <alignment horizontal="center" vertical="center" wrapText="1"/>
    </xf>
    <xf numFmtId="169" fontId="20" fillId="0" borderId="75" xfId="0" applyNumberFormat="1" applyFont="1" applyBorder="1" applyAlignment="1">
      <alignment horizontal="center" vertical="center" wrapText="1"/>
    </xf>
    <xf numFmtId="169" fontId="20" fillId="0" borderId="66" xfId="0" applyNumberFormat="1" applyFont="1" applyBorder="1" applyAlignment="1">
      <alignment horizontal="center" vertical="center" wrapText="1"/>
    </xf>
    <xf numFmtId="169" fontId="55" fillId="0" borderId="9" xfId="0" applyNumberFormat="1" applyFont="1" applyBorder="1" applyAlignment="1">
      <alignment horizontal="left" vertical="center" wrapText="1" indent="2"/>
    </xf>
    <xf numFmtId="169" fontId="55" fillId="0" borderId="36" xfId="0" applyNumberFormat="1" applyFont="1" applyBorder="1" applyAlignment="1">
      <alignment horizontal="left" vertical="center" wrapText="1" indent="2"/>
    </xf>
    <xf numFmtId="169" fontId="20" fillId="0" borderId="40" xfId="0" applyNumberFormat="1" applyFont="1" applyBorder="1" applyAlignment="1">
      <alignment horizontal="right" vertical="center" wrapText="1"/>
    </xf>
    <xf numFmtId="166" fontId="23" fillId="0" borderId="31" xfId="6" applyNumberFormat="1" applyFont="1" applyBorder="1" applyAlignment="1" applyProtection="1">
      <alignment horizontal="right" vertical="center" wrapText="1"/>
    </xf>
    <xf numFmtId="169" fontId="55" fillId="0" borderId="52" xfId="0" applyNumberFormat="1" applyFont="1" applyBorder="1" applyAlignment="1">
      <alignment horizontal="left" vertical="center" wrapText="1" indent="1"/>
    </xf>
    <xf numFmtId="165" fontId="20" fillId="0" borderId="40" xfId="7" applyFont="1" applyFill="1" applyBorder="1" applyAlignment="1" applyProtection="1">
      <alignment horizontal="right" vertical="center" wrapText="1"/>
    </xf>
    <xf numFmtId="0" fontId="39" fillId="0" borderId="0" xfId="0" applyFont="1" applyAlignment="1">
      <alignment horizontal="right"/>
    </xf>
    <xf numFmtId="0" fontId="39" fillId="0" borderId="0" xfId="0" applyFont="1"/>
    <xf numFmtId="0" fontId="32" fillId="10" borderId="42" xfId="0" applyFont="1" applyFill="1" applyBorder="1" applyAlignment="1">
      <alignment horizontal="center" vertical="center"/>
    </xf>
    <xf numFmtId="0" fontId="32" fillId="10" borderId="6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26" fillId="0" borderId="2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38" fillId="0" borderId="23" xfId="0" applyFont="1" applyBorder="1" applyAlignment="1" applyProtection="1">
      <alignment horizontal="center"/>
      <protection locked="0"/>
    </xf>
    <xf numFmtId="0" fontId="38" fillId="0" borderId="19" xfId="0" applyFont="1" applyBorder="1" applyAlignment="1" applyProtection="1">
      <alignment horizont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39" fillId="0" borderId="22" xfId="0" applyFont="1" applyBorder="1" applyAlignment="1">
      <alignment horizontal="left" vertical="center" wrapText="1"/>
    </xf>
    <xf numFmtId="0" fontId="24" fillId="0" borderId="0" xfId="1" applyFont="1" applyAlignment="1">
      <alignment horizontal="center"/>
    </xf>
    <xf numFmtId="169" fontId="24" fillId="9" borderId="42" xfId="0" applyNumberFormat="1" applyFont="1" applyFill="1" applyBorder="1" applyAlignment="1">
      <alignment horizontal="center" vertical="center" wrapText="1"/>
    </xf>
    <xf numFmtId="169" fontId="24" fillId="9" borderId="43" xfId="0" applyNumberFormat="1" applyFont="1" applyFill="1" applyBorder="1" applyAlignment="1">
      <alignment horizontal="center" vertical="center" wrapText="1"/>
    </xf>
    <xf numFmtId="169" fontId="24" fillId="9" borderId="47" xfId="0" applyNumberFormat="1" applyFont="1" applyFill="1" applyBorder="1" applyAlignment="1">
      <alignment horizontal="center" vertical="center" wrapText="1"/>
    </xf>
    <xf numFmtId="169" fontId="24" fillId="9" borderId="85" xfId="0" applyNumberFormat="1" applyFont="1" applyFill="1" applyBorder="1" applyAlignment="1">
      <alignment horizontal="center" vertical="center" wrapText="1"/>
    </xf>
    <xf numFmtId="169" fontId="24" fillId="9" borderId="86" xfId="0" applyNumberFormat="1" applyFont="1" applyFill="1" applyBorder="1" applyAlignment="1">
      <alignment horizontal="center" vertical="center" wrapText="1"/>
    </xf>
    <xf numFmtId="169" fontId="24" fillId="9" borderId="87" xfId="0" applyNumberFormat="1" applyFont="1" applyFill="1" applyBorder="1" applyAlignment="1">
      <alignment horizontal="center" vertical="center" wrapText="1"/>
    </xf>
    <xf numFmtId="169" fontId="24" fillId="9" borderId="28" xfId="0" applyNumberFormat="1" applyFont="1" applyFill="1" applyBorder="1" applyAlignment="1">
      <alignment horizontal="center" vertical="center" wrapText="1"/>
    </xf>
    <xf numFmtId="169" fontId="24" fillId="9" borderId="34" xfId="0" applyNumberFormat="1" applyFont="1" applyFill="1" applyBorder="1" applyAlignment="1">
      <alignment horizontal="center" vertical="center" wrapText="1"/>
    </xf>
    <xf numFmtId="169" fontId="24" fillId="9" borderId="27" xfId="0" applyNumberFormat="1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66" fillId="0" borderId="53" xfId="0" applyFont="1" applyBorder="1" applyAlignment="1">
      <alignment horizontal="right" vertical="center" wrapText="1" indent="3"/>
    </xf>
    <xf numFmtId="0" fontId="66" fillId="0" borderId="11" xfId="0" applyFont="1" applyBorder="1" applyAlignment="1">
      <alignment horizontal="right" vertical="center" wrapText="1" indent="3"/>
    </xf>
    <xf numFmtId="0" fontId="66" fillId="0" borderId="40" xfId="0" applyFont="1" applyBorder="1" applyAlignment="1">
      <alignment horizontal="right" vertical="center" wrapText="1" indent="3"/>
    </xf>
    <xf numFmtId="0" fontId="35" fillId="0" borderId="67" xfId="0" applyFont="1" applyBorder="1" applyAlignment="1">
      <alignment horizontal="right" vertical="center" wrapText="1" indent="3"/>
    </xf>
    <xf numFmtId="0" fontId="35" fillId="0" borderId="54" xfId="0" applyFont="1" applyBorder="1" applyAlignment="1">
      <alignment horizontal="right" vertical="center" wrapText="1" indent="3"/>
    </xf>
    <xf numFmtId="0" fontId="35" fillId="0" borderId="68" xfId="0" applyFont="1" applyBorder="1" applyAlignment="1">
      <alignment horizontal="right" vertical="center" wrapText="1" indent="3"/>
    </xf>
    <xf numFmtId="0" fontId="35" fillId="4" borderId="70" xfId="0" applyFont="1" applyFill="1" applyBorder="1" applyAlignment="1">
      <alignment horizontal="right" vertical="center" wrapText="1" indent="3"/>
    </xf>
    <xf numFmtId="0" fontId="35" fillId="4" borderId="25" xfId="0" applyFont="1" applyFill="1" applyBorder="1" applyAlignment="1">
      <alignment horizontal="right" vertical="center" wrapText="1" indent="3"/>
    </xf>
    <xf numFmtId="0" fontId="35" fillId="4" borderId="71" xfId="0" applyFont="1" applyFill="1" applyBorder="1" applyAlignment="1">
      <alignment horizontal="right" vertical="center" wrapText="1" indent="3"/>
    </xf>
    <xf numFmtId="0" fontId="35" fillId="0" borderId="72" xfId="0" applyFont="1" applyBorder="1" applyAlignment="1">
      <alignment horizontal="right" vertical="center" wrapText="1" indent="3"/>
    </xf>
    <xf numFmtId="0" fontId="35" fillId="0" borderId="61" xfId="0" applyFont="1" applyBorder="1" applyAlignment="1">
      <alignment horizontal="right" vertical="center" wrapText="1" indent="3"/>
    </xf>
    <xf numFmtId="0" fontId="35" fillId="0" borderId="73" xfId="0" applyFont="1" applyBorder="1" applyAlignment="1">
      <alignment horizontal="right" vertical="center" wrapText="1" indent="3"/>
    </xf>
    <xf numFmtId="0" fontId="35" fillId="14" borderId="28" xfId="0" applyFont="1" applyFill="1" applyBorder="1" applyAlignment="1">
      <alignment horizontal="center" wrapText="1"/>
    </xf>
    <xf numFmtId="0" fontId="35" fillId="14" borderId="26" xfId="0" applyFont="1" applyFill="1" applyBorder="1" applyAlignment="1">
      <alignment horizontal="center" wrapText="1"/>
    </xf>
    <xf numFmtId="0" fontId="35" fillId="14" borderId="74" xfId="0" applyFont="1" applyFill="1" applyBorder="1" applyAlignment="1">
      <alignment horizontal="center" wrapText="1"/>
    </xf>
    <xf numFmtId="0" fontId="66" fillId="0" borderId="48" xfId="0" applyFont="1" applyBorder="1" applyAlignment="1">
      <alignment horizontal="right" vertical="center" wrapText="1" indent="3"/>
    </xf>
    <xf numFmtId="0" fontId="66" fillId="0" borderId="37" xfId="0" applyFont="1" applyBorder="1" applyAlignment="1">
      <alignment horizontal="right" vertical="center" wrapText="1" indent="3"/>
    </xf>
    <xf numFmtId="0" fontId="66" fillId="0" borderId="39" xfId="0" applyFont="1" applyBorder="1" applyAlignment="1">
      <alignment horizontal="right" vertical="center" wrapText="1" indent="3"/>
    </xf>
    <xf numFmtId="0" fontId="66" fillId="0" borderId="59" xfId="0" applyFont="1" applyBorder="1" applyAlignment="1">
      <alignment horizontal="right" vertical="center" wrapText="1" indent="3"/>
    </xf>
    <xf numFmtId="0" fontId="66" fillId="0" borderId="33" xfId="0" applyFont="1" applyBorder="1" applyAlignment="1">
      <alignment horizontal="right" vertical="center" wrapText="1" indent="3"/>
    </xf>
    <xf numFmtId="0" fontId="66" fillId="0" borderId="76" xfId="0" applyFont="1" applyBorder="1" applyAlignment="1">
      <alignment horizontal="right" vertical="center" wrapText="1" indent="3"/>
    </xf>
    <xf numFmtId="168" fontId="28" fillId="10" borderId="11" xfId="3" applyNumberFormat="1" applyFont="1" applyFill="1" applyBorder="1" applyAlignment="1" applyProtection="1">
      <alignment horizontal="right" vertical="center" wrapText="1"/>
    </xf>
    <xf numFmtId="0" fontId="35" fillId="14" borderId="28" xfId="0" applyFont="1" applyFill="1" applyBorder="1" applyAlignment="1">
      <alignment horizontal="center" vertical="center" wrapText="1"/>
    </xf>
    <xf numFmtId="0" fontId="35" fillId="14" borderId="26" xfId="0" applyFont="1" applyFill="1" applyBorder="1" applyAlignment="1">
      <alignment horizontal="center" vertical="center" wrapText="1"/>
    </xf>
    <xf numFmtId="0" fontId="35" fillId="14" borderId="74" xfId="0" applyFont="1" applyFill="1" applyBorder="1" applyAlignment="1">
      <alignment horizontal="center" vertical="center" wrapText="1"/>
    </xf>
    <xf numFmtId="0" fontId="35" fillId="14" borderId="78" xfId="0" applyFont="1" applyFill="1" applyBorder="1" applyAlignment="1">
      <alignment horizontal="center" vertical="center" wrapText="1"/>
    </xf>
    <xf numFmtId="0" fontId="35" fillId="14" borderId="61" xfId="0" applyFont="1" applyFill="1" applyBorder="1" applyAlignment="1">
      <alignment horizontal="center" vertical="center" wrapText="1"/>
    </xf>
    <xf numFmtId="168" fontId="28" fillId="10" borderId="23" xfId="3" applyNumberFormat="1" applyFont="1" applyFill="1" applyBorder="1" applyAlignment="1" applyProtection="1">
      <alignment horizontal="right" vertical="center" wrapText="1"/>
    </xf>
    <xf numFmtId="168" fontId="28" fillId="10" borderId="18" xfId="3" applyNumberFormat="1" applyFont="1" applyFill="1" applyBorder="1" applyAlignment="1" applyProtection="1">
      <alignment horizontal="right" vertical="center" wrapText="1"/>
    </xf>
    <xf numFmtId="168" fontId="28" fillId="10" borderId="80" xfId="3" applyNumberFormat="1" applyFont="1" applyFill="1" applyBorder="1" applyAlignment="1" applyProtection="1">
      <alignment horizontal="right" vertical="center" wrapText="1"/>
    </xf>
    <xf numFmtId="168" fontId="28" fillId="10" borderId="19" xfId="3" applyNumberFormat="1" applyFont="1" applyFill="1" applyBorder="1" applyAlignment="1" applyProtection="1">
      <alignment horizontal="right" vertical="center" wrapText="1"/>
    </xf>
    <xf numFmtId="168" fontId="28" fillId="10" borderId="33" xfId="3" applyNumberFormat="1" applyFont="1" applyFill="1" applyBorder="1" applyAlignment="1" applyProtection="1">
      <alignment horizontal="right" vertical="center" wrapText="1"/>
    </xf>
  </cellXfs>
  <cellStyles count="9">
    <cellStyle name="Excel Built-in Normal" xfId="1" xr:uid="{00000000-0005-0000-0000-000000000000}"/>
    <cellStyle name="Lien hypertexte" xfId="2" builtinId="8"/>
    <cellStyle name="Milliers" xfId="3" builtinId="3"/>
    <cellStyle name="Milliers [0]" xfId="7" builtinId="6"/>
    <cellStyle name="Milliers [0] 2" xfId="8" xr:uid="{00000000-0005-0000-0000-000004000000}"/>
    <cellStyle name="Normal" xfId="0" builtinId="0"/>
    <cellStyle name="Normal 2" xfId="4" xr:uid="{00000000-0005-0000-0000-000006000000}"/>
    <cellStyle name="Percent 2" xfId="5" xr:uid="{00000000-0005-0000-0000-000007000000}"/>
    <cellStyle name="Pourcentage" xfId="6" builtinId="5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0</xdr:row>
      <xdr:rowOff>0</xdr:rowOff>
    </xdr:from>
    <xdr:to>
      <xdr:col>0</xdr:col>
      <xdr:colOff>2133600</xdr:colOff>
      <xdr:row>2</xdr:row>
      <xdr:rowOff>123459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0"/>
          <a:ext cx="666750" cy="5997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-MES%20PROJETS\Projets%20DRSSFD\Outils%20En%20cours\Indicateurs%20Annuel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ANT"/>
      <sheetName val="Feuil1"/>
      <sheetName val="Princ. Ind"/>
      <sheetName val="Sommaire"/>
      <sheetName val="R01"/>
      <sheetName val="R02"/>
      <sheetName val="R03"/>
      <sheetName val="R04"/>
      <sheetName val="R05"/>
      <sheetName val="R06"/>
      <sheetName val="R07"/>
      <sheetName val="R08"/>
      <sheetName val="R09"/>
      <sheetName val="R10"/>
      <sheetName val="IF 1"/>
      <sheetName val="IF 2"/>
    </sheetNames>
    <sheetDataSet>
      <sheetData sheetId="0">
        <row r="16">
          <cell r="B16" t="str">
            <v>[]</v>
          </cell>
        </row>
        <row r="23">
          <cell r="B23" t="str">
            <v>[]</v>
          </cell>
        </row>
        <row r="25">
          <cell r="B25" t="e">
            <v>#REF!</v>
          </cell>
        </row>
      </sheetData>
      <sheetData sheetId="1">
        <row r="102">
          <cell r="B102">
            <v>78</v>
          </cell>
        </row>
        <row r="103">
          <cell r="B103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DES DRSSFD" id="{D3B0DE52-79FF-43B9-8CB7-B7FBBA949066}" userId="419971cc259dd5d4" providerId="Windows Live"/>
  <person displayName="Desire Anthelme V. DOFFOU" id="{B602B18B-69FF-43A6-9961-2F21D5697165}" userId="S::desire.doffou@tresor.gouv.ci::d2220329-e248-4af9-ade0-ee9461bfe598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8" dT="2022-01-10T11:35:35.42" personId="{D3B0DE52-79FF-43B9-8CB7-B7FBBA949066}" id="{7CFAF567-11E4-40DC-857F-C189FA7A252E}">
    <text>Ce ratio est-il calculé même en cas de résultat négatif?
Sinon, comment est-il évalué?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53" dT="2022-01-10T11:43:54.93" personId="{D3B0DE52-79FF-43B9-8CB7-B7FBBA949066}" id="{0BDFC403-228E-4F44-BD4E-D5B67D31BCFF}">
    <text>La vlauer correspondant à ce code poste peut-il correspondre au "Nombre d'emprunteurs actif"?
Sinon, comment l'obtenir?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11" dT="2022-01-10T11:45:33.44" personId="{D3B0DE52-79FF-43B9-8CB7-B7FBBA949066}" id="{B7814062-3D36-4157-8D4E-6595E00D7716}">
    <text>La vlauer correspondant à ce code poste peut-il correspondre au "Nombre de clients actifs"?
Sinon, comment l'obtenir?</text>
  </threadedComment>
  <threadedComment ref="I96" dT="2022-01-14T06:46:48.33" personId="{B602B18B-69FF-43A6-9961-2F21D5697165}" id="{ED40CE23-33AF-4697-A41C-B570C4774BF1}">
    <text>Comment analyser le résultat au cas où A&lt;0 et B&lt;0 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Z37"/>
  <sheetViews>
    <sheetView zoomScaleNormal="100" workbookViewId="0">
      <pane xSplit="1" ySplit="7" topLeftCell="B17" activePane="bottomRight" state="frozen"/>
      <selection activeCell="F166" sqref="F166"/>
      <selection pane="topRight" activeCell="F166" sqref="F166"/>
      <selection pane="bottomLeft" activeCell="F166" sqref="F166"/>
      <selection pane="bottomRight" activeCell="F166" sqref="F166"/>
    </sheetView>
  </sheetViews>
  <sheetFormatPr baseColWidth="10" defaultColWidth="9.140625" defaultRowHeight="15.75" x14ac:dyDescent="0.25"/>
  <cols>
    <col min="1" max="1" width="32.7109375" style="323" customWidth="1"/>
    <col min="2" max="2" width="96.28515625" style="324" customWidth="1"/>
    <col min="26" max="26" width="9.140625" customWidth="1"/>
  </cols>
  <sheetData>
    <row r="1" spans="1:26" ht="18.75" customHeight="1" x14ac:dyDescent="0.25">
      <c r="A1" s="442"/>
      <c r="B1" s="448" t="s">
        <v>516</v>
      </c>
    </row>
    <row r="2" spans="1:26" ht="18.75" customHeight="1" x14ac:dyDescent="0.25">
      <c r="A2" s="443"/>
      <c r="B2" s="449" t="s">
        <v>517</v>
      </c>
    </row>
    <row r="3" spans="1:26" ht="18.75" customHeight="1" thickBot="1" x14ac:dyDescent="0.3">
      <c r="A3" s="443"/>
      <c r="B3" s="450" t="s">
        <v>711</v>
      </c>
    </row>
    <row r="4" spans="1:26" s="314" customFormat="1" ht="22.5" customHeight="1" x14ac:dyDescent="0.25">
      <c r="A4" s="529" t="s">
        <v>511</v>
      </c>
      <c r="B4" s="530"/>
      <c r="Y4" s="314" t="s">
        <v>704</v>
      </c>
    </row>
    <row r="5" spans="1:26" ht="4.5" customHeight="1" x14ac:dyDescent="0.25">
      <c r="A5" s="315"/>
      <c r="B5" s="316"/>
      <c r="Y5" t="s">
        <v>705</v>
      </c>
    </row>
    <row r="6" spans="1:26" x14ac:dyDescent="0.25">
      <c r="A6" s="317" t="s">
        <v>512</v>
      </c>
      <c r="B6" s="318" t="s">
        <v>710</v>
      </c>
      <c r="Y6" t="s">
        <v>706</v>
      </c>
      <c r="Z6">
        <v>2020</v>
      </c>
    </row>
    <row r="7" spans="1:26" x14ac:dyDescent="0.25">
      <c r="A7" s="317" t="s">
        <v>513</v>
      </c>
      <c r="B7" s="319" t="s">
        <v>709</v>
      </c>
      <c r="Y7" t="s">
        <v>707</v>
      </c>
      <c r="Z7">
        <v>2021</v>
      </c>
    </row>
    <row r="8" spans="1:26" ht="4.5" customHeight="1" x14ac:dyDescent="0.25">
      <c r="A8" s="317"/>
      <c r="B8" s="319"/>
      <c r="Z8">
        <v>2022</v>
      </c>
    </row>
    <row r="9" spans="1:26" ht="94.5" x14ac:dyDescent="0.25">
      <c r="A9" s="317" t="s">
        <v>514</v>
      </c>
      <c r="B9" s="335" t="s">
        <v>728</v>
      </c>
      <c r="Z9">
        <v>2023</v>
      </c>
    </row>
    <row r="10" spans="1:26" x14ac:dyDescent="0.25">
      <c r="A10" s="320"/>
      <c r="B10" s="325"/>
      <c r="Z10">
        <v>2024</v>
      </c>
    </row>
    <row r="11" spans="1:26" ht="5.25" customHeight="1" x14ac:dyDescent="0.25">
      <c r="A11" s="320"/>
      <c r="B11" s="325"/>
      <c r="Z11">
        <v>2025</v>
      </c>
    </row>
    <row r="12" spans="1:26" x14ac:dyDescent="0.25">
      <c r="A12" s="320" t="s">
        <v>515</v>
      </c>
      <c r="B12" s="335" t="s">
        <v>708</v>
      </c>
    </row>
    <row r="13" spans="1:26" ht="4.5" customHeight="1" x14ac:dyDescent="0.25">
      <c r="A13" s="320"/>
      <c r="B13" s="335"/>
    </row>
    <row r="14" spans="1:26" ht="4.5" customHeight="1" x14ac:dyDescent="0.25">
      <c r="A14" s="317"/>
      <c r="B14" s="336"/>
    </row>
    <row r="15" spans="1:26" x14ac:dyDescent="0.25">
      <c r="A15" s="317" t="s">
        <v>518</v>
      </c>
      <c r="B15" s="337">
        <v>1</v>
      </c>
    </row>
    <row r="16" spans="1:26" x14ac:dyDescent="0.25">
      <c r="A16" s="317" t="s">
        <v>519</v>
      </c>
      <c r="B16" s="338">
        <v>45077</v>
      </c>
    </row>
    <row r="17" spans="1:2" ht="4.5" customHeight="1" thickBot="1" x14ac:dyDescent="0.3">
      <c r="A17" s="321"/>
      <c r="B17" s="322"/>
    </row>
    <row r="18" spans="1:2" ht="3" customHeight="1" thickBot="1" x14ac:dyDescent="0.3">
      <c r="A18"/>
      <c r="B18"/>
    </row>
    <row r="19" spans="1:2" ht="3" customHeight="1" x14ac:dyDescent="0.25">
      <c r="A19" s="326"/>
      <c r="B19" s="327"/>
    </row>
    <row r="20" spans="1:2" x14ac:dyDescent="0.25">
      <c r="A20" s="317" t="s">
        <v>727</v>
      </c>
      <c r="B20" s="488"/>
    </row>
    <row r="21" spans="1:2" x14ac:dyDescent="0.25">
      <c r="A21" s="317" t="s">
        <v>726</v>
      </c>
      <c r="B21" s="489"/>
    </row>
    <row r="22" spans="1:2" x14ac:dyDescent="0.25">
      <c r="A22" s="317" t="s">
        <v>520</v>
      </c>
      <c r="B22" s="489"/>
    </row>
    <row r="23" spans="1:2" x14ac:dyDescent="0.25">
      <c r="A23" s="317" t="s">
        <v>702</v>
      </c>
      <c r="B23" s="490"/>
    </row>
    <row r="24" spans="1:2" x14ac:dyDescent="0.25">
      <c r="A24" s="317" t="s">
        <v>521</v>
      </c>
      <c r="B24" s="491"/>
    </row>
    <row r="25" spans="1:2" s="331" customFormat="1" x14ac:dyDescent="0.25">
      <c r="A25" s="330" t="s">
        <v>522</v>
      </c>
      <c r="B25" s="492"/>
    </row>
    <row r="26" spans="1:2" s="331" customFormat="1" x14ac:dyDescent="0.25">
      <c r="A26" s="330" t="s">
        <v>523</v>
      </c>
      <c r="B26" s="492"/>
    </row>
    <row r="27" spans="1:2" x14ac:dyDescent="0.25">
      <c r="A27" s="317" t="s">
        <v>524</v>
      </c>
      <c r="B27" s="491"/>
    </row>
    <row r="28" spans="1:2" ht="3" customHeight="1" thickBot="1" x14ac:dyDescent="0.3">
      <c r="A28" s="328"/>
      <c r="B28" s="329"/>
    </row>
    <row r="29" spans="1:2" ht="3" customHeight="1" x14ac:dyDescent="0.25">
      <c r="A29"/>
      <c r="B29"/>
    </row>
    <row r="30" spans="1:2" ht="3" customHeight="1" x14ac:dyDescent="0.25">
      <c r="A30" s="306"/>
      <c r="B30" s="305"/>
    </row>
    <row r="31" spans="1:2" ht="15" x14ac:dyDescent="0.25">
      <c r="A31"/>
      <c r="B31"/>
    </row>
    <row r="32" spans="1:2" ht="15" x14ac:dyDescent="0.25">
      <c r="A32"/>
      <c r="B32"/>
    </row>
    <row r="33" spans="1:2" x14ac:dyDescent="0.25">
      <c r="A33" s="531" t="s">
        <v>716</v>
      </c>
      <c r="B33" s="531"/>
    </row>
    <row r="34" spans="1:2" x14ac:dyDescent="0.25">
      <c r="A34" s="493"/>
      <c r="B34" s="324" t="s">
        <v>715</v>
      </c>
    </row>
    <row r="35" spans="1:2" x14ac:dyDescent="0.25">
      <c r="A35" s="74"/>
      <c r="B35" s="324" t="s">
        <v>713</v>
      </c>
    </row>
    <row r="36" spans="1:2" x14ac:dyDescent="0.25">
      <c r="A36" s="254"/>
      <c r="B36" s="324" t="s">
        <v>714</v>
      </c>
    </row>
    <row r="37" spans="1:2" x14ac:dyDescent="0.25">
      <c r="A37" s="451"/>
      <c r="B37" s="324" t="s">
        <v>712</v>
      </c>
    </row>
  </sheetData>
  <sheetProtection algorithmName="SHA-512" hashValue="L/uCOPvo5J7IGaT/GMl5ITbqg1zagnAsynApj8mZ2s2N7Pb708MI/JYtb/PgH2AoIwFrI4U0hodU9ToJ19zj/g==" saltValue="FeaQNi2GxotV2RVNVrEAEg==" spinCount="100000" sheet="1" objects="1" scenarios="1"/>
  <mergeCells count="2">
    <mergeCell ref="A4:B4"/>
    <mergeCell ref="A33:B33"/>
  </mergeCells>
  <dataValidations count="6">
    <dataValidation type="list" operator="equal" allowBlank="1" sqref="B18:B19" xr:uid="{00000000-0002-0000-0000-000000000000}">
      <formula1>#REF!</formula1>
    </dataValidation>
    <dataValidation type="list" operator="equal" allowBlank="1" sqref="B28:B29" xr:uid="{00000000-0002-0000-0000-000001000000}">
      <formula1>$AA$6:$AA$7</formula1>
    </dataValidation>
    <dataValidation type="list" operator="equal" allowBlank="1" sqref="B27" xr:uid="{00000000-0002-0000-0000-000002000000}">
      <formula1>$Y$4:$Y$11</formula1>
    </dataValidation>
    <dataValidation type="list" operator="equal" allowBlank="1" sqref="B25" xr:uid="{00000000-0002-0000-0000-000003000000}">
      <formula1>$AA$16:$AA$22</formula1>
    </dataValidation>
    <dataValidation type="list" operator="equal" allowBlank="1" sqref="B26" xr:uid="{00000000-0002-0000-0000-000004000000}">
      <formula1>$AA$16:$AA$30</formula1>
    </dataValidation>
    <dataValidation type="list" operator="equal" allowBlank="1" sqref="B24" xr:uid="{00000000-0002-0000-0000-000005000000}">
      <formula1>$Z$6:$Z$39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1:J40"/>
  <sheetViews>
    <sheetView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31" sqref="I31 I37"/>
    </sheetView>
  </sheetViews>
  <sheetFormatPr baseColWidth="10" defaultColWidth="9.140625" defaultRowHeight="15" x14ac:dyDescent="0.25"/>
  <cols>
    <col min="1" max="2" width="2.7109375" customWidth="1"/>
    <col min="3" max="3" width="3.7109375" bestFit="1" customWidth="1"/>
    <col min="4" max="5" width="3.7109375" style="20" bestFit="1" customWidth="1"/>
    <col min="6" max="6" width="3.7109375" style="35" bestFit="1" customWidth="1"/>
    <col min="7" max="7" width="1.140625" style="20" customWidth="1"/>
    <col min="8" max="8" width="70.7109375" style="29" customWidth="1"/>
    <col min="9" max="9" width="30.7109375" style="68" customWidth="1"/>
    <col min="10" max="10" width="11.42578125" style="20" customWidth="1"/>
    <col min="11" max="253" width="11.42578125" customWidth="1"/>
  </cols>
  <sheetData>
    <row r="1" spans="1:10" x14ac:dyDescent="0.25">
      <c r="A1" s="243" t="s">
        <v>197</v>
      </c>
      <c r="F1" s="539" t="s">
        <v>143</v>
      </c>
      <c r="G1" s="539"/>
      <c r="H1" s="539"/>
      <c r="I1" s="539"/>
    </row>
    <row r="2" spans="1:10" x14ac:dyDescent="0.25">
      <c r="F2" s="283"/>
      <c r="G2" s="156"/>
      <c r="H2" s="143"/>
      <c r="I2" s="128"/>
    </row>
    <row r="3" spans="1:10" x14ac:dyDescent="0.25">
      <c r="F3" s="284"/>
      <c r="G3" s="158"/>
      <c r="H3" s="136" t="s">
        <v>1</v>
      </c>
      <c r="I3" s="66"/>
    </row>
    <row r="4" spans="1:10" x14ac:dyDescent="0.25">
      <c r="F4" s="284"/>
      <c r="G4" s="158"/>
      <c r="H4" s="136" t="s">
        <v>83</v>
      </c>
      <c r="I4" s="146" t="s">
        <v>2</v>
      </c>
    </row>
    <row r="5" spans="1:10" x14ac:dyDescent="0.25">
      <c r="A5" s="20"/>
      <c r="B5" s="20"/>
      <c r="C5" s="20"/>
      <c r="F5" s="277" t="s">
        <v>84</v>
      </c>
      <c r="G5" s="72"/>
      <c r="H5" s="58" t="s">
        <v>214</v>
      </c>
      <c r="I5" s="495">
        <f>+'R03'!I10</f>
        <v>0</v>
      </c>
      <c r="J5"/>
    </row>
    <row r="6" spans="1:10" x14ac:dyDescent="0.25">
      <c r="A6" s="20"/>
      <c r="B6" s="20"/>
      <c r="C6" s="20"/>
      <c r="F6" s="277" t="s">
        <v>85</v>
      </c>
      <c r="G6" s="72"/>
      <c r="H6" s="58" t="s">
        <v>215</v>
      </c>
      <c r="I6" s="495">
        <f>+'R03'!I11</f>
        <v>0</v>
      </c>
      <c r="J6"/>
    </row>
    <row r="7" spans="1:10" x14ac:dyDescent="0.25">
      <c r="A7" s="20"/>
      <c r="B7" s="20"/>
      <c r="C7" s="20"/>
      <c r="F7" s="277" t="s">
        <v>86</v>
      </c>
      <c r="G7" s="72"/>
      <c r="H7" s="58" t="s">
        <v>216</v>
      </c>
      <c r="I7" s="495">
        <f>+'R03'!I12</f>
        <v>0</v>
      </c>
      <c r="J7"/>
    </row>
    <row r="8" spans="1:10" x14ac:dyDescent="0.25">
      <c r="A8" s="20"/>
      <c r="B8" s="20"/>
      <c r="C8" s="20"/>
      <c r="F8" s="277" t="s">
        <v>87</v>
      </c>
      <c r="G8" s="72"/>
      <c r="H8" s="58" t="s">
        <v>217</v>
      </c>
      <c r="I8" s="495">
        <f>+'R03'!I13</f>
        <v>0</v>
      </c>
      <c r="J8"/>
    </row>
    <row r="9" spans="1:10" x14ac:dyDescent="0.25">
      <c r="A9" s="20"/>
      <c r="B9" s="20"/>
      <c r="C9" s="20"/>
      <c r="F9" s="277" t="s">
        <v>88</v>
      </c>
      <c r="G9" s="72"/>
      <c r="H9" s="58" t="s">
        <v>218</v>
      </c>
      <c r="I9" s="495">
        <f>+'R03'!I14</f>
        <v>0</v>
      </c>
      <c r="J9"/>
    </row>
    <row r="10" spans="1:10" x14ac:dyDescent="0.25">
      <c r="A10" s="20"/>
      <c r="B10" s="20"/>
      <c r="C10" s="20"/>
      <c r="F10" s="277" t="s">
        <v>89</v>
      </c>
      <c r="G10" s="72"/>
      <c r="H10" s="58" t="s">
        <v>219</v>
      </c>
      <c r="I10" s="495">
        <f>+'R03'!I15</f>
        <v>0</v>
      </c>
      <c r="J10"/>
    </row>
    <row r="11" spans="1:10" x14ac:dyDescent="0.25">
      <c r="A11" s="20"/>
      <c r="B11" s="20"/>
      <c r="C11" s="20"/>
      <c r="F11" s="277" t="s">
        <v>90</v>
      </c>
      <c r="G11" s="72"/>
      <c r="H11" s="58" t="s">
        <v>220</v>
      </c>
      <c r="I11" s="495">
        <f>+'R03'!I16</f>
        <v>0</v>
      </c>
      <c r="J11"/>
    </row>
    <row r="12" spans="1:10" x14ac:dyDescent="0.25">
      <c r="A12" s="20"/>
      <c r="B12" s="20"/>
      <c r="C12" s="20"/>
      <c r="F12" s="277" t="s">
        <v>91</v>
      </c>
      <c r="G12" s="72"/>
      <c r="H12" s="58" t="s">
        <v>221</v>
      </c>
      <c r="I12" s="495">
        <f>+'R03'!I17</f>
        <v>0</v>
      </c>
      <c r="J12"/>
    </row>
    <row r="13" spans="1:10" x14ac:dyDescent="0.25">
      <c r="A13" s="20"/>
      <c r="B13" s="20"/>
      <c r="C13" s="20"/>
      <c r="F13" s="277" t="s">
        <v>92</v>
      </c>
      <c r="G13" s="72"/>
      <c r="H13" s="58" t="s">
        <v>222</v>
      </c>
      <c r="I13" s="495">
        <f>+'R03'!I18</f>
        <v>0</v>
      </c>
      <c r="J13"/>
    </row>
    <row r="14" spans="1:10" x14ac:dyDescent="0.25">
      <c r="A14" s="20"/>
      <c r="B14" s="20"/>
      <c r="C14" s="20"/>
      <c r="F14" s="277" t="s">
        <v>93</v>
      </c>
      <c r="G14" s="72"/>
      <c r="H14" s="58" t="s">
        <v>223</v>
      </c>
      <c r="I14" s="495">
        <f>+'R03'!I19</f>
        <v>0</v>
      </c>
      <c r="J14"/>
    </row>
    <row r="15" spans="1:10" x14ac:dyDescent="0.25">
      <c r="A15" s="20"/>
      <c r="B15" s="20"/>
      <c r="C15" s="20"/>
      <c r="F15" s="277" t="s">
        <v>94</v>
      </c>
      <c r="G15" s="72"/>
      <c r="H15" s="58" t="s">
        <v>224</v>
      </c>
      <c r="I15" s="495">
        <f>+'R03'!I20</f>
        <v>0</v>
      </c>
      <c r="J15"/>
    </row>
    <row r="16" spans="1:10" x14ac:dyDescent="0.25">
      <c r="A16" s="20"/>
      <c r="B16" s="20"/>
      <c r="C16" s="20"/>
      <c r="F16" s="277" t="s">
        <v>95</v>
      </c>
      <c r="G16" s="72"/>
      <c r="H16" s="58" t="s">
        <v>225</v>
      </c>
      <c r="I16" s="495">
        <f>+'R03'!I21</f>
        <v>0</v>
      </c>
      <c r="J16"/>
    </row>
    <row r="17" spans="1:10" x14ac:dyDescent="0.25">
      <c r="A17" s="20"/>
      <c r="B17" s="20"/>
      <c r="C17" s="20"/>
      <c r="F17" s="277" t="s">
        <v>96</v>
      </c>
      <c r="G17" s="72"/>
      <c r="H17" s="58" t="s">
        <v>226</v>
      </c>
      <c r="I17" s="495">
        <f>+'R03'!I22</f>
        <v>0</v>
      </c>
      <c r="J17"/>
    </row>
    <row r="18" spans="1:10" x14ac:dyDescent="0.25">
      <c r="A18" s="20"/>
      <c r="B18" s="20"/>
      <c r="C18" s="20"/>
      <c r="F18" s="277" t="s">
        <v>97</v>
      </c>
      <c r="G18" s="72"/>
      <c r="H18" s="58" t="s">
        <v>227</v>
      </c>
      <c r="I18" s="495">
        <f>+'R03'!I23</f>
        <v>0</v>
      </c>
      <c r="J18"/>
    </row>
    <row r="19" spans="1:10" x14ac:dyDescent="0.25">
      <c r="A19" s="20"/>
      <c r="B19" s="20"/>
      <c r="C19" s="20"/>
      <c r="F19" s="277" t="s">
        <v>98</v>
      </c>
      <c r="G19" s="72"/>
      <c r="H19" s="75" t="s">
        <v>228</v>
      </c>
      <c r="I19" s="495">
        <f>+'R03'!I24</f>
        <v>0</v>
      </c>
      <c r="J19"/>
    </row>
    <row r="20" spans="1:10" x14ac:dyDescent="0.25">
      <c r="A20" s="20"/>
      <c r="B20" s="20"/>
      <c r="C20" s="141"/>
      <c r="D20" s="141"/>
      <c r="E20" s="141"/>
      <c r="F20" s="281"/>
      <c r="G20" s="72"/>
      <c r="H20" s="76" t="s">
        <v>202</v>
      </c>
      <c r="I20" s="495"/>
      <c r="J20"/>
    </row>
    <row r="21" spans="1:10" x14ac:dyDescent="0.25">
      <c r="A21" s="20"/>
      <c r="B21" s="20"/>
      <c r="C21" s="20"/>
      <c r="F21" s="277" t="s">
        <v>99</v>
      </c>
      <c r="G21" s="72"/>
      <c r="H21" s="58" t="s">
        <v>229</v>
      </c>
      <c r="I21" s="495">
        <f>+'R03'!I26</f>
        <v>0</v>
      </c>
      <c r="J21"/>
    </row>
    <row r="22" spans="1:10" x14ac:dyDescent="0.25">
      <c r="A22" s="20"/>
      <c r="B22" s="20"/>
      <c r="C22" s="20"/>
      <c r="F22" s="277" t="s">
        <v>100</v>
      </c>
      <c r="G22" s="72"/>
      <c r="H22" s="58" t="s">
        <v>736</v>
      </c>
      <c r="I22" s="495">
        <f>+'R03'!I27</f>
        <v>0</v>
      </c>
      <c r="J22"/>
    </row>
    <row r="23" spans="1:10" x14ac:dyDescent="0.25">
      <c r="A23" s="20"/>
      <c r="B23" s="20"/>
      <c r="C23" s="20"/>
      <c r="F23" s="35" t="s">
        <v>152</v>
      </c>
      <c r="G23" s="72"/>
      <c r="H23" s="58" t="s">
        <v>234</v>
      </c>
      <c r="I23" s="495">
        <f>+'R03'!I28</f>
        <v>0</v>
      </c>
      <c r="J23"/>
    </row>
    <row r="24" spans="1:10" x14ac:dyDescent="0.25">
      <c r="A24" s="20"/>
      <c r="B24" s="20"/>
      <c r="C24" s="20"/>
      <c r="F24" s="35" t="s">
        <v>156</v>
      </c>
      <c r="G24" s="72"/>
      <c r="H24" s="58" t="s">
        <v>235</v>
      </c>
      <c r="I24" s="495">
        <f>+'R03'!I29</f>
        <v>0</v>
      </c>
      <c r="J24"/>
    </row>
    <row r="25" spans="1:10" x14ac:dyDescent="0.25">
      <c r="A25" s="20"/>
      <c r="B25" s="20"/>
      <c r="C25" s="20"/>
      <c r="F25" s="35" t="s">
        <v>160</v>
      </c>
      <c r="G25" s="72"/>
      <c r="H25" s="58" t="s">
        <v>236</v>
      </c>
      <c r="I25" s="495">
        <f>+'R03'!I30</f>
        <v>0</v>
      </c>
      <c r="J25"/>
    </row>
    <row r="26" spans="1:10" x14ac:dyDescent="0.25">
      <c r="A26" s="20"/>
      <c r="B26" s="20"/>
      <c r="C26" s="20"/>
      <c r="F26" s="277" t="s">
        <v>164</v>
      </c>
      <c r="G26" s="72"/>
      <c r="H26" s="58" t="s">
        <v>237</v>
      </c>
      <c r="I26" s="495">
        <f>+'R03'!I31</f>
        <v>0</v>
      </c>
      <c r="J26"/>
    </row>
    <row r="27" spans="1:10" x14ac:dyDescent="0.25">
      <c r="A27" s="20"/>
      <c r="B27" s="20"/>
      <c r="C27" s="20"/>
      <c r="F27" s="277" t="s">
        <v>96</v>
      </c>
      <c r="G27" s="72"/>
      <c r="H27" s="58" t="s">
        <v>230</v>
      </c>
      <c r="I27" s="495">
        <f>+'R03'!I32</f>
        <v>0</v>
      </c>
      <c r="J27"/>
    </row>
    <row r="28" spans="1:10" x14ac:dyDescent="0.25">
      <c r="A28" s="20"/>
      <c r="B28" s="20"/>
      <c r="C28" s="20"/>
      <c r="F28" s="277" t="s">
        <v>98</v>
      </c>
      <c r="G28" s="72"/>
      <c r="H28" s="58" t="s">
        <v>231</v>
      </c>
      <c r="I28" s="495">
        <f>+'R03'!I33</f>
        <v>0</v>
      </c>
      <c r="J28"/>
    </row>
    <row r="29" spans="1:10" ht="28.5" x14ac:dyDescent="0.25">
      <c r="A29" s="20"/>
      <c r="B29" s="20"/>
      <c r="C29" s="20"/>
      <c r="F29" s="282" t="s">
        <v>101</v>
      </c>
      <c r="G29" s="147"/>
      <c r="H29" s="58" t="s">
        <v>232</v>
      </c>
      <c r="I29" s="495">
        <f>+'R03'!I34</f>
        <v>0</v>
      </c>
      <c r="J29"/>
    </row>
    <row r="30" spans="1:10" ht="28.5" x14ac:dyDescent="0.25">
      <c r="A30" s="20"/>
      <c r="B30" s="20"/>
      <c r="C30" s="20"/>
      <c r="F30" s="282" t="s">
        <v>103</v>
      </c>
      <c r="G30" s="147"/>
      <c r="H30" s="58" t="s">
        <v>233</v>
      </c>
      <c r="I30" s="495">
        <f>+'R03'!I35</f>
        <v>0</v>
      </c>
      <c r="J30"/>
    </row>
    <row r="31" spans="1:10" x14ac:dyDescent="0.25">
      <c r="A31" s="20"/>
      <c r="B31" s="20"/>
      <c r="C31" s="20"/>
      <c r="F31" s="277"/>
      <c r="G31" s="83"/>
      <c r="H31" s="133" t="s">
        <v>26</v>
      </c>
      <c r="I31" s="148">
        <f>SUM(I5:I19)-SUM(I21:I30)</f>
        <v>0</v>
      </c>
      <c r="J31"/>
    </row>
    <row r="32" spans="1:10" x14ac:dyDescent="0.25">
      <c r="F32" s="284"/>
      <c r="G32" s="122"/>
      <c r="H32" s="64"/>
      <c r="I32" s="155"/>
    </row>
    <row r="33" spans="6:9" x14ac:dyDescent="0.25">
      <c r="F33" s="284"/>
      <c r="G33" s="122"/>
      <c r="H33" s="64"/>
      <c r="I33" s="155"/>
    </row>
    <row r="34" spans="6:9" x14ac:dyDescent="0.25">
      <c r="F34" s="284"/>
      <c r="G34" s="122"/>
      <c r="H34" s="145" t="s">
        <v>27</v>
      </c>
      <c r="I34" s="130"/>
    </row>
    <row r="35" spans="6:9" x14ac:dyDescent="0.25">
      <c r="F35" s="284"/>
      <c r="G35" s="122"/>
      <c r="H35" s="136" t="s">
        <v>144</v>
      </c>
      <c r="I35" s="170" t="s">
        <v>2</v>
      </c>
    </row>
    <row r="36" spans="6:9" x14ac:dyDescent="0.25">
      <c r="F36" s="284" t="s">
        <v>145</v>
      </c>
      <c r="G36" s="141"/>
      <c r="H36" s="58" t="s">
        <v>146</v>
      </c>
      <c r="I36" s="245"/>
    </row>
    <row r="37" spans="6:9" x14ac:dyDescent="0.25">
      <c r="F37" s="284"/>
      <c r="G37" s="122"/>
      <c r="H37" s="133" t="s">
        <v>26</v>
      </c>
      <c r="I37" s="148">
        <f>I36</f>
        <v>0</v>
      </c>
    </row>
    <row r="38" spans="6:9" x14ac:dyDescent="0.25">
      <c r="F38" s="284"/>
      <c r="G38" s="122"/>
      <c r="H38" s="64"/>
      <c r="I38" s="67"/>
    </row>
    <row r="39" spans="6:9" ht="17.25" customHeight="1" thickBot="1" x14ac:dyDescent="0.3">
      <c r="F39" s="284"/>
      <c r="G39" s="122"/>
      <c r="H39" s="64"/>
      <c r="I39" s="67"/>
    </row>
    <row r="40" spans="6:9" ht="15.75" thickBot="1" x14ac:dyDescent="0.3">
      <c r="F40" s="279" t="s">
        <v>147</v>
      </c>
      <c r="G40" s="164"/>
      <c r="H40" s="139" t="s">
        <v>344</v>
      </c>
      <c r="I40" s="60" t="str">
        <f>IF(I37=0,"",I31/I37)</f>
        <v/>
      </c>
    </row>
  </sheetData>
  <sheetProtection algorithmName="SHA-512" hashValue="VM4biaH7HXaWB+U/wXcqkyb+7UVsyRcDz8c/P7UpTVPXKbjpm4YBFmFPb6bAY95pMohPPX5nQT2nD3Capxu5/w==" saltValue="trnn8qCX37iNcLx4H2dKDg==" spinCount="100000" sheet="1" objects="1" scenarios="1"/>
  <mergeCells count="1">
    <mergeCell ref="F1:I1"/>
  </mergeCells>
  <hyperlinks>
    <hyperlink ref="H4" location="'R03'!A1" display="FONDS PROPRES" xr:uid="{00000000-0004-0000-0900-000000000000}"/>
    <hyperlink ref="A1" location="Sommaire!A1" display="Acc" xr:uid="{00000000-0004-0000-0900-000001000000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1:J42"/>
  <sheetViews>
    <sheetView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8" sqref="I8 I39"/>
    </sheetView>
  </sheetViews>
  <sheetFormatPr baseColWidth="10" defaultColWidth="9.140625" defaultRowHeight="15" x14ac:dyDescent="0.25"/>
  <cols>
    <col min="1" max="2" width="2.7109375" customWidth="1"/>
    <col min="3" max="3" width="3.7109375" style="5" bestFit="1" customWidth="1"/>
    <col min="4" max="5" width="3.7109375" style="20" bestFit="1" customWidth="1"/>
    <col min="6" max="6" width="4.28515625" style="188" bestFit="1" customWidth="1"/>
    <col min="7" max="7" width="1" style="19" customWidth="1"/>
    <col min="8" max="8" width="70.7109375" style="29" customWidth="1"/>
    <col min="9" max="9" width="30.7109375" style="61" customWidth="1"/>
    <col min="10" max="10" width="11.42578125" style="20" customWidth="1"/>
    <col min="11" max="253" width="11.42578125" customWidth="1"/>
  </cols>
  <sheetData>
    <row r="1" spans="1:10" x14ac:dyDescent="0.25">
      <c r="A1" s="243" t="s">
        <v>197</v>
      </c>
      <c r="F1" s="539" t="s">
        <v>148</v>
      </c>
      <c r="G1" s="539"/>
      <c r="H1" s="539"/>
      <c r="I1" s="539"/>
    </row>
    <row r="2" spans="1:10" x14ac:dyDescent="0.25">
      <c r="F2" s="173"/>
      <c r="G2" s="128"/>
      <c r="H2" s="143"/>
      <c r="I2" s="128"/>
    </row>
    <row r="3" spans="1:10" x14ac:dyDescent="0.25">
      <c r="F3" s="277"/>
      <c r="G3" s="129"/>
      <c r="H3" s="145" t="s">
        <v>1</v>
      </c>
      <c r="I3" s="62"/>
    </row>
    <row r="4" spans="1:10" x14ac:dyDescent="0.25">
      <c r="F4" s="277"/>
      <c r="G4" s="129"/>
      <c r="H4" s="136" t="s">
        <v>149</v>
      </c>
      <c r="I4" s="146" t="s">
        <v>2</v>
      </c>
    </row>
    <row r="5" spans="1:10" x14ac:dyDescent="0.25">
      <c r="F5" s="277" t="s">
        <v>22</v>
      </c>
      <c r="G5" s="72"/>
      <c r="H5" s="58" t="s">
        <v>23</v>
      </c>
      <c r="I5" s="212">
        <f>+'R10'!I13</f>
        <v>0</v>
      </c>
    </row>
    <row r="6" spans="1:10" x14ac:dyDescent="0.25">
      <c r="F6" s="277"/>
      <c r="G6" s="72"/>
      <c r="H6" s="58" t="s">
        <v>200</v>
      </c>
      <c r="I6" s="254">
        <v>0</v>
      </c>
    </row>
    <row r="7" spans="1:10" x14ac:dyDescent="0.25">
      <c r="F7" s="277"/>
      <c r="G7" s="72"/>
      <c r="H7" s="58"/>
      <c r="I7" s="63"/>
    </row>
    <row r="8" spans="1:10" x14ac:dyDescent="0.25">
      <c r="F8" s="278"/>
      <c r="G8" s="128"/>
      <c r="H8" s="87" t="s">
        <v>26</v>
      </c>
      <c r="I8" s="171">
        <f>I5-I6</f>
        <v>0</v>
      </c>
    </row>
    <row r="9" spans="1:10" x14ac:dyDescent="0.25">
      <c r="F9" s="277"/>
      <c r="G9" s="72"/>
      <c r="H9" s="64"/>
      <c r="I9" s="56"/>
    </row>
    <row r="10" spans="1:10" x14ac:dyDescent="0.25">
      <c r="F10" s="277"/>
      <c r="G10" s="72"/>
      <c r="H10" s="64"/>
      <c r="I10" s="56"/>
    </row>
    <row r="11" spans="1:10" x14ac:dyDescent="0.25">
      <c r="F11" s="277"/>
      <c r="G11" s="72"/>
      <c r="H11" s="145" t="s">
        <v>27</v>
      </c>
      <c r="I11" s="59"/>
    </row>
    <row r="12" spans="1:10" x14ac:dyDescent="0.25">
      <c r="F12" s="277"/>
      <c r="G12" s="72"/>
      <c r="H12" s="136" t="s">
        <v>83</v>
      </c>
      <c r="I12" s="146" t="s">
        <v>2</v>
      </c>
    </row>
    <row r="13" spans="1:10" x14ac:dyDescent="0.25">
      <c r="A13" s="20"/>
      <c r="B13" s="20"/>
      <c r="C13" s="20"/>
      <c r="F13" s="277" t="s">
        <v>84</v>
      </c>
      <c r="G13" s="72"/>
      <c r="H13" s="58" t="s">
        <v>214</v>
      </c>
      <c r="I13" s="495">
        <f>+'R03'!I10</f>
        <v>0</v>
      </c>
      <c r="J13"/>
    </row>
    <row r="14" spans="1:10" x14ac:dyDescent="0.25">
      <c r="A14" s="20"/>
      <c r="B14" s="20"/>
      <c r="C14" s="20"/>
      <c r="F14" s="277" t="s">
        <v>85</v>
      </c>
      <c r="G14" s="72"/>
      <c r="H14" s="58" t="s">
        <v>215</v>
      </c>
      <c r="I14" s="495">
        <f>+'R03'!I11</f>
        <v>0</v>
      </c>
      <c r="J14"/>
    </row>
    <row r="15" spans="1:10" x14ac:dyDescent="0.25">
      <c r="A15" s="20"/>
      <c r="B15" s="20"/>
      <c r="C15" s="20"/>
      <c r="F15" s="277" t="s">
        <v>86</v>
      </c>
      <c r="G15" s="72"/>
      <c r="H15" s="58" t="s">
        <v>216</v>
      </c>
      <c r="I15" s="495">
        <f>+'R03'!I12</f>
        <v>0</v>
      </c>
      <c r="J15"/>
    </row>
    <row r="16" spans="1:10" x14ac:dyDescent="0.25">
      <c r="A16" s="20"/>
      <c r="B16" s="20"/>
      <c r="C16" s="20"/>
      <c r="F16" s="277" t="s">
        <v>87</v>
      </c>
      <c r="G16" s="72"/>
      <c r="H16" s="58" t="s">
        <v>217</v>
      </c>
      <c r="I16" s="495">
        <f>+'R03'!I13</f>
        <v>0</v>
      </c>
      <c r="J16"/>
    </row>
    <row r="17" spans="1:10" x14ac:dyDescent="0.25">
      <c r="A17" s="20"/>
      <c r="B17" s="20"/>
      <c r="C17" s="20"/>
      <c r="F17" s="277" t="s">
        <v>88</v>
      </c>
      <c r="G17" s="72"/>
      <c r="H17" s="58" t="s">
        <v>218</v>
      </c>
      <c r="I17" s="495">
        <f>+'R03'!I14</f>
        <v>0</v>
      </c>
      <c r="J17"/>
    </row>
    <row r="18" spans="1:10" x14ac:dyDescent="0.25">
      <c r="A18" s="20"/>
      <c r="B18" s="20"/>
      <c r="C18" s="20"/>
      <c r="F18" s="277" t="s">
        <v>89</v>
      </c>
      <c r="G18" s="72"/>
      <c r="H18" s="58" t="s">
        <v>219</v>
      </c>
      <c r="I18" s="495">
        <f>+'R03'!I15</f>
        <v>0</v>
      </c>
      <c r="J18"/>
    </row>
    <row r="19" spans="1:10" x14ac:dyDescent="0.25">
      <c r="A19" s="20"/>
      <c r="B19" s="20"/>
      <c r="C19" s="20"/>
      <c r="F19" s="277" t="s">
        <v>90</v>
      </c>
      <c r="G19" s="72"/>
      <c r="H19" s="58" t="s">
        <v>220</v>
      </c>
      <c r="I19" s="495">
        <f>+'R03'!I16</f>
        <v>0</v>
      </c>
      <c r="J19"/>
    </row>
    <row r="20" spans="1:10" x14ac:dyDescent="0.25">
      <c r="A20" s="20"/>
      <c r="B20" s="20"/>
      <c r="C20" s="20"/>
      <c r="F20" s="277" t="s">
        <v>91</v>
      </c>
      <c r="G20" s="72"/>
      <c r="H20" s="58" t="s">
        <v>221</v>
      </c>
      <c r="I20" s="495">
        <f>+'R03'!I17</f>
        <v>0</v>
      </c>
      <c r="J20"/>
    </row>
    <row r="21" spans="1:10" x14ac:dyDescent="0.25">
      <c r="A21" s="20"/>
      <c r="B21" s="20"/>
      <c r="C21" s="20"/>
      <c r="F21" s="277" t="s">
        <v>92</v>
      </c>
      <c r="G21" s="72"/>
      <c r="H21" s="58" t="s">
        <v>222</v>
      </c>
      <c r="I21" s="495">
        <f>+'R03'!I18</f>
        <v>0</v>
      </c>
      <c r="J21"/>
    </row>
    <row r="22" spans="1:10" x14ac:dyDescent="0.25">
      <c r="A22" s="20"/>
      <c r="B22" s="20"/>
      <c r="C22" s="20"/>
      <c r="F22" s="277" t="s">
        <v>93</v>
      </c>
      <c r="G22" s="72"/>
      <c r="H22" s="58" t="s">
        <v>223</v>
      </c>
      <c r="I22" s="495">
        <f>+'R03'!I19</f>
        <v>0</v>
      </c>
      <c r="J22"/>
    </row>
    <row r="23" spans="1:10" x14ac:dyDescent="0.25">
      <c r="A23" s="20"/>
      <c r="B23" s="20"/>
      <c r="C23" s="20"/>
      <c r="F23" s="277" t="s">
        <v>94</v>
      </c>
      <c r="G23" s="72"/>
      <c r="H23" s="58" t="s">
        <v>224</v>
      </c>
      <c r="I23" s="495">
        <f>+'R03'!I20</f>
        <v>0</v>
      </c>
      <c r="J23"/>
    </row>
    <row r="24" spans="1:10" x14ac:dyDescent="0.25">
      <c r="A24" s="20"/>
      <c r="B24" s="20"/>
      <c r="C24" s="20"/>
      <c r="F24" s="277" t="s">
        <v>95</v>
      </c>
      <c r="G24" s="72"/>
      <c r="H24" s="58" t="s">
        <v>225</v>
      </c>
      <c r="I24" s="495">
        <f>+'R03'!I21</f>
        <v>0</v>
      </c>
      <c r="J24"/>
    </row>
    <row r="25" spans="1:10" x14ac:dyDescent="0.25">
      <c r="A25" s="20"/>
      <c r="B25" s="20"/>
      <c r="C25" s="20"/>
      <c r="F25" s="277" t="s">
        <v>96</v>
      </c>
      <c r="G25" s="72"/>
      <c r="H25" s="58" t="s">
        <v>226</v>
      </c>
      <c r="I25" s="495">
        <f>+'R03'!I22</f>
        <v>0</v>
      </c>
      <c r="J25"/>
    </row>
    <row r="26" spans="1:10" x14ac:dyDescent="0.25">
      <c r="A26" s="20"/>
      <c r="B26" s="20"/>
      <c r="C26" s="20"/>
      <c r="F26" s="277" t="s">
        <v>97</v>
      </c>
      <c r="G26" s="72"/>
      <c r="H26" s="58" t="s">
        <v>227</v>
      </c>
      <c r="I26" s="495">
        <f>+'R03'!I23</f>
        <v>0</v>
      </c>
      <c r="J26"/>
    </row>
    <row r="27" spans="1:10" x14ac:dyDescent="0.25">
      <c r="A27" s="20"/>
      <c r="B27" s="20"/>
      <c r="C27" s="20"/>
      <c r="F27" s="277" t="s">
        <v>98</v>
      </c>
      <c r="G27" s="72"/>
      <c r="H27" s="75" t="s">
        <v>228</v>
      </c>
      <c r="I27" s="495">
        <f>+'R03'!I24</f>
        <v>0</v>
      </c>
      <c r="J27"/>
    </row>
    <row r="28" spans="1:10" x14ac:dyDescent="0.25">
      <c r="A28" s="20"/>
      <c r="B28" s="20"/>
      <c r="C28" s="141"/>
      <c r="D28" s="141"/>
      <c r="E28" s="141"/>
      <c r="F28" s="281"/>
      <c r="G28" s="72"/>
      <c r="H28" s="76" t="s">
        <v>202</v>
      </c>
      <c r="I28" s="495"/>
      <c r="J28"/>
    </row>
    <row r="29" spans="1:10" x14ac:dyDescent="0.25">
      <c r="A29" s="20"/>
      <c r="B29" s="20"/>
      <c r="C29" s="20"/>
      <c r="F29" s="277" t="s">
        <v>99</v>
      </c>
      <c r="G29" s="72"/>
      <c r="H29" s="58" t="s">
        <v>229</v>
      </c>
      <c r="I29" s="495">
        <f>+'R03'!I26</f>
        <v>0</v>
      </c>
      <c r="J29"/>
    </row>
    <row r="30" spans="1:10" x14ac:dyDescent="0.25">
      <c r="A30" s="20"/>
      <c r="B30" s="20"/>
      <c r="C30" s="20"/>
      <c r="F30" s="277" t="s">
        <v>100</v>
      </c>
      <c r="G30" s="72"/>
      <c r="H30" s="58" t="s">
        <v>736</v>
      </c>
      <c r="I30" s="495">
        <f>+'R03'!I27</f>
        <v>0</v>
      </c>
      <c r="J30"/>
    </row>
    <row r="31" spans="1:10" x14ac:dyDescent="0.25">
      <c r="A31" s="20"/>
      <c r="B31" s="20"/>
      <c r="C31" s="20"/>
      <c r="F31" s="35" t="s">
        <v>152</v>
      </c>
      <c r="G31" s="72"/>
      <c r="H31" s="58" t="s">
        <v>234</v>
      </c>
      <c r="I31" s="495">
        <f>+'R03'!I28</f>
        <v>0</v>
      </c>
      <c r="J31"/>
    </row>
    <row r="32" spans="1:10" x14ac:dyDescent="0.25">
      <c r="A32" s="20"/>
      <c r="B32" s="20"/>
      <c r="C32" s="20"/>
      <c r="F32" s="35" t="s">
        <v>156</v>
      </c>
      <c r="G32" s="72"/>
      <c r="H32" s="58" t="s">
        <v>235</v>
      </c>
      <c r="I32" s="495">
        <f>+'R03'!I29</f>
        <v>0</v>
      </c>
      <c r="J32"/>
    </row>
    <row r="33" spans="1:10" x14ac:dyDescent="0.25">
      <c r="A33" s="20"/>
      <c r="B33" s="20"/>
      <c r="C33" s="20"/>
      <c r="F33" s="35" t="s">
        <v>160</v>
      </c>
      <c r="G33" s="72"/>
      <c r="H33" s="58" t="s">
        <v>236</v>
      </c>
      <c r="I33" s="495">
        <f>+'R03'!I30</f>
        <v>0</v>
      </c>
      <c r="J33"/>
    </row>
    <row r="34" spans="1:10" x14ac:dyDescent="0.25">
      <c r="A34" s="20"/>
      <c r="B34" s="20"/>
      <c r="C34" s="20"/>
      <c r="F34" s="277" t="s">
        <v>164</v>
      </c>
      <c r="G34" s="72"/>
      <c r="H34" s="58" t="s">
        <v>237</v>
      </c>
      <c r="I34" s="495">
        <f>+'R03'!I31</f>
        <v>0</v>
      </c>
      <c r="J34"/>
    </row>
    <row r="35" spans="1:10" x14ac:dyDescent="0.25">
      <c r="A35" s="20"/>
      <c r="B35" s="20"/>
      <c r="C35" s="20"/>
      <c r="F35" s="277" t="s">
        <v>96</v>
      </c>
      <c r="G35" s="72"/>
      <c r="H35" s="58" t="s">
        <v>230</v>
      </c>
      <c r="I35" s="495">
        <f>+'R03'!I32</f>
        <v>0</v>
      </c>
      <c r="J35"/>
    </row>
    <row r="36" spans="1:10" x14ac:dyDescent="0.25">
      <c r="A36" s="20"/>
      <c r="B36" s="20"/>
      <c r="C36" s="20"/>
      <c r="F36" s="277" t="s">
        <v>98</v>
      </c>
      <c r="G36" s="72"/>
      <c r="H36" s="58" t="s">
        <v>231</v>
      </c>
      <c r="I36" s="495">
        <f>+'R03'!I33</f>
        <v>0</v>
      </c>
      <c r="J36"/>
    </row>
    <row r="37" spans="1:10" ht="28.5" x14ac:dyDescent="0.25">
      <c r="A37" s="20"/>
      <c r="B37" s="20"/>
      <c r="C37" s="20"/>
      <c r="F37" s="282" t="s">
        <v>101</v>
      </c>
      <c r="G37" s="147"/>
      <c r="H37" s="58" t="s">
        <v>232</v>
      </c>
      <c r="I37" s="495">
        <f>+'R03'!I34</f>
        <v>0</v>
      </c>
      <c r="J37"/>
    </row>
    <row r="38" spans="1:10" ht="28.5" x14ac:dyDescent="0.25">
      <c r="A38" s="20"/>
      <c r="B38" s="20"/>
      <c r="C38" s="20"/>
      <c r="F38" s="282" t="s">
        <v>103</v>
      </c>
      <c r="G38" s="147"/>
      <c r="H38" s="58" t="s">
        <v>233</v>
      </c>
      <c r="I38" s="495">
        <f>+'R03'!I35</f>
        <v>0</v>
      </c>
      <c r="J38"/>
    </row>
    <row r="39" spans="1:10" x14ac:dyDescent="0.25">
      <c r="F39" s="173"/>
      <c r="G39" s="172"/>
      <c r="H39" s="133" t="s">
        <v>26</v>
      </c>
      <c r="I39" s="148">
        <f>+SUM(I13:I27)-SUM(I29:I38)</f>
        <v>0</v>
      </c>
    </row>
    <row r="40" spans="1:10" x14ac:dyDescent="0.25">
      <c r="F40" s="173"/>
      <c r="G40" s="173"/>
      <c r="H40" s="64"/>
      <c r="I40" s="56"/>
    </row>
    <row r="41" spans="1:10" ht="15.75" thickBot="1" x14ac:dyDescent="0.3">
      <c r="F41" s="173"/>
      <c r="G41" s="173"/>
      <c r="H41" s="64"/>
      <c r="I41" s="56"/>
    </row>
    <row r="42" spans="1:10" ht="15.75" thickBot="1" x14ac:dyDescent="0.3">
      <c r="F42" s="279" t="s">
        <v>150</v>
      </c>
      <c r="G42" s="72"/>
      <c r="H42" s="139" t="s">
        <v>344</v>
      </c>
      <c r="I42" s="65" t="str">
        <f>IF(I39=0,"",I8/I39)</f>
        <v/>
      </c>
    </row>
  </sheetData>
  <sheetProtection algorithmName="SHA-512" hashValue="QGynFE9WTCf4BK9oUfzo19S5rKx3eqrF7l1MJ4BGMEPHLuDG+21aNTiPdtYqqljFZSLKJIEPHzSTC7mAX0bGyg==" saltValue="EB4oMKpmJo9EhwOocwZ33g==" spinCount="100000" sheet="1" objects="1" scenarios="1"/>
  <mergeCells count="1">
    <mergeCell ref="F1:I1"/>
  </mergeCells>
  <hyperlinks>
    <hyperlink ref="H12" location="'R03'!A1" display="FONDS PROPRES" xr:uid="{00000000-0004-0000-0A00-000000000000}"/>
    <hyperlink ref="A1" location="Sommaire!A1" display="Acc" xr:uid="{00000000-0004-0000-0A00-000001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J51"/>
  <sheetViews>
    <sheetView workbookViewId="0">
      <pane xSplit="6" ySplit="2" topLeftCell="G27" activePane="bottomRight" state="frozen"/>
      <selection activeCell="F166" sqref="F166"/>
      <selection pane="topRight" activeCell="F166" sqref="F166"/>
      <selection pane="bottomLeft" activeCell="F166" sqref="F166"/>
      <selection pane="bottomRight" activeCell="I37" sqref="I37"/>
    </sheetView>
  </sheetViews>
  <sheetFormatPr baseColWidth="10" defaultColWidth="9.140625" defaultRowHeight="15" x14ac:dyDescent="0.25"/>
  <cols>
    <col min="1" max="2" width="2.7109375" style="20" customWidth="1"/>
    <col min="3" max="3" width="3.7109375" style="54" bestFit="1" customWidth="1"/>
    <col min="4" max="5" width="3.7109375" style="20" bestFit="1" customWidth="1"/>
    <col min="6" max="6" width="4.28515625" style="188" bestFit="1" customWidth="1"/>
    <col min="7" max="7" width="0.85546875" style="20" customWidth="1"/>
    <col min="8" max="8" width="70.7109375" style="29" customWidth="1"/>
    <col min="9" max="9" width="30.7109375" style="61" customWidth="1"/>
    <col min="10" max="10" width="11.42578125" style="20" customWidth="1"/>
    <col min="11" max="252" width="11.42578125" customWidth="1"/>
  </cols>
  <sheetData>
    <row r="1" spans="1:9" x14ac:dyDescent="0.25">
      <c r="A1" s="243" t="s">
        <v>197</v>
      </c>
      <c r="F1" s="541" t="s">
        <v>151</v>
      </c>
      <c r="G1" s="541"/>
      <c r="H1" s="541"/>
      <c r="I1" s="541"/>
    </row>
    <row r="2" spans="1:9" x14ac:dyDescent="0.25">
      <c r="F2" s="285"/>
      <c r="G2" s="174"/>
      <c r="H2" s="55"/>
      <c r="I2" s="56"/>
    </row>
    <row r="3" spans="1:9" x14ac:dyDescent="0.25">
      <c r="F3" s="286"/>
      <c r="G3" s="175"/>
      <c r="H3" s="176" t="s">
        <v>1</v>
      </c>
      <c r="I3" s="57"/>
    </row>
    <row r="4" spans="1:9" ht="28.5" x14ac:dyDescent="0.25">
      <c r="F4" s="286"/>
      <c r="G4" s="175"/>
      <c r="H4" s="177" t="s">
        <v>507</v>
      </c>
      <c r="I4" s="140" t="s">
        <v>2</v>
      </c>
    </row>
    <row r="5" spans="1:9" x14ac:dyDescent="0.25">
      <c r="F5" s="286" t="s">
        <v>152</v>
      </c>
      <c r="G5" s="178"/>
      <c r="H5" s="58" t="s">
        <v>153</v>
      </c>
      <c r="I5" s="63">
        <f>+'R03'!I28</f>
        <v>0</v>
      </c>
    </row>
    <row r="6" spans="1:9" x14ac:dyDescent="0.25">
      <c r="F6" s="286" t="s">
        <v>154</v>
      </c>
      <c r="G6" s="178"/>
      <c r="H6" s="58" t="s">
        <v>155</v>
      </c>
      <c r="I6" s="74"/>
    </row>
    <row r="7" spans="1:9" ht="28.5" x14ac:dyDescent="0.25">
      <c r="F7" s="286" t="s">
        <v>156</v>
      </c>
      <c r="G7" s="178"/>
      <c r="H7" s="58" t="s">
        <v>157</v>
      </c>
      <c r="I7" s="74"/>
    </row>
    <row r="8" spans="1:9" x14ac:dyDescent="0.25">
      <c r="F8" s="286" t="s">
        <v>158</v>
      </c>
      <c r="G8" s="178"/>
      <c r="H8" s="58" t="s">
        <v>159</v>
      </c>
      <c r="I8" s="74"/>
    </row>
    <row r="9" spans="1:9" x14ac:dyDescent="0.25">
      <c r="F9" s="286" t="s">
        <v>160</v>
      </c>
      <c r="G9" s="178"/>
      <c r="H9" s="58" t="s">
        <v>161</v>
      </c>
      <c r="I9" s="63">
        <f>+'R03'!I30</f>
        <v>0</v>
      </c>
    </row>
    <row r="10" spans="1:9" x14ac:dyDescent="0.25">
      <c r="F10" s="286" t="s">
        <v>162</v>
      </c>
      <c r="G10" s="178"/>
      <c r="H10" s="58" t="s">
        <v>163</v>
      </c>
      <c r="I10" s="74">
        <v>0</v>
      </c>
    </row>
    <row r="11" spans="1:9" x14ac:dyDescent="0.25">
      <c r="F11" s="286" t="s">
        <v>164</v>
      </c>
      <c r="G11" s="178"/>
      <c r="H11" s="58" t="s">
        <v>165</v>
      </c>
      <c r="I11" s="63">
        <f>+'R03'!I31</f>
        <v>0</v>
      </c>
    </row>
    <row r="12" spans="1:9" ht="28.5" x14ac:dyDescent="0.25">
      <c r="F12" s="286" t="s">
        <v>166</v>
      </c>
      <c r="G12" s="178"/>
      <c r="H12" s="58" t="s">
        <v>167</v>
      </c>
      <c r="I12" s="74">
        <v>0</v>
      </c>
    </row>
    <row r="13" spans="1:9" x14ac:dyDescent="0.25">
      <c r="F13" s="286" t="s">
        <v>22</v>
      </c>
      <c r="G13" s="178"/>
      <c r="H13" s="58" t="s">
        <v>23</v>
      </c>
      <c r="I13" s="63">
        <f>+'R02'!I28</f>
        <v>0</v>
      </c>
    </row>
    <row r="14" spans="1:9" s="299" customFormat="1" x14ac:dyDescent="0.25">
      <c r="A14" s="298"/>
      <c r="B14" s="298"/>
      <c r="C14" s="301"/>
      <c r="D14" s="301"/>
      <c r="E14" s="301"/>
      <c r="F14" s="302"/>
      <c r="G14" s="303"/>
      <c r="H14" s="308" t="s">
        <v>202</v>
      </c>
      <c r="I14" s="304"/>
    </row>
    <row r="15" spans="1:9" s="298" customFormat="1" ht="28.5" x14ac:dyDescent="0.2">
      <c r="C15" s="301"/>
      <c r="D15" s="301"/>
      <c r="E15" s="301"/>
      <c r="F15" s="302"/>
      <c r="G15" s="303"/>
      <c r="H15" s="288" t="s">
        <v>508</v>
      </c>
      <c r="I15" s="254"/>
    </row>
    <row r="16" spans="1:9" s="298" customFormat="1" ht="15.75" customHeight="1" x14ac:dyDescent="0.2">
      <c r="C16" s="301"/>
      <c r="D16" s="301"/>
      <c r="E16" s="301"/>
      <c r="F16" s="302"/>
      <c r="G16" s="303"/>
      <c r="H16" s="269" t="s">
        <v>200</v>
      </c>
      <c r="I16" s="254"/>
    </row>
    <row r="17" spans="3:10" x14ac:dyDescent="0.25">
      <c r="F17" s="287"/>
      <c r="G17" s="179"/>
      <c r="H17" s="180" t="s">
        <v>26</v>
      </c>
      <c r="I17" s="171">
        <f>SUM(I5:I13)-SUM(I15:I16)</f>
        <v>0</v>
      </c>
    </row>
    <row r="18" spans="3:10" x14ac:dyDescent="0.25">
      <c r="F18" s="286"/>
      <c r="G18" s="178"/>
      <c r="H18" s="55"/>
      <c r="I18" s="56"/>
    </row>
    <row r="19" spans="3:10" x14ac:dyDescent="0.25">
      <c r="F19" s="286"/>
      <c r="G19" s="178"/>
      <c r="H19" s="55"/>
      <c r="I19" s="56"/>
    </row>
    <row r="20" spans="3:10" x14ac:dyDescent="0.25">
      <c r="F20" s="285"/>
      <c r="G20" s="181"/>
      <c r="H20" s="176" t="s">
        <v>27</v>
      </c>
      <c r="I20" s="59"/>
    </row>
    <row r="21" spans="3:10" x14ac:dyDescent="0.25">
      <c r="F21" s="286"/>
      <c r="G21" s="178"/>
      <c r="H21" s="136" t="s">
        <v>83</v>
      </c>
      <c r="I21" s="146" t="s">
        <v>2</v>
      </c>
    </row>
    <row r="22" spans="3:10" x14ac:dyDescent="0.25">
      <c r="C22" s="20"/>
      <c r="F22" s="277" t="s">
        <v>84</v>
      </c>
      <c r="G22" s="72"/>
      <c r="H22" s="58" t="s">
        <v>214</v>
      </c>
      <c r="I22" s="495">
        <f>+'R03'!I10</f>
        <v>0</v>
      </c>
      <c r="J22"/>
    </row>
    <row r="23" spans="3:10" x14ac:dyDescent="0.25">
      <c r="C23" s="20"/>
      <c r="F23" s="277" t="s">
        <v>85</v>
      </c>
      <c r="G23" s="72"/>
      <c r="H23" s="58" t="s">
        <v>215</v>
      </c>
      <c r="I23" s="495">
        <f>+'R03'!I11</f>
        <v>0</v>
      </c>
      <c r="J23"/>
    </row>
    <row r="24" spans="3:10" x14ac:dyDescent="0.25">
      <c r="C24" s="20"/>
      <c r="F24" s="277" t="s">
        <v>86</v>
      </c>
      <c r="G24" s="72"/>
      <c r="H24" s="58" t="s">
        <v>216</v>
      </c>
      <c r="I24" s="495">
        <f>+'R03'!I12</f>
        <v>0</v>
      </c>
      <c r="J24"/>
    </row>
    <row r="25" spans="3:10" x14ac:dyDescent="0.25">
      <c r="C25" s="20"/>
      <c r="F25" s="277" t="s">
        <v>87</v>
      </c>
      <c r="G25" s="72"/>
      <c r="H25" s="58" t="s">
        <v>217</v>
      </c>
      <c r="I25" s="495">
        <f>+'R03'!I13</f>
        <v>0</v>
      </c>
      <c r="J25"/>
    </row>
    <row r="26" spans="3:10" x14ac:dyDescent="0.25">
      <c r="C26" s="20"/>
      <c r="F26" s="277" t="s">
        <v>88</v>
      </c>
      <c r="G26" s="72"/>
      <c r="H26" s="58" t="s">
        <v>218</v>
      </c>
      <c r="I26" s="495">
        <f>+'R03'!I14</f>
        <v>0</v>
      </c>
      <c r="J26"/>
    </row>
    <row r="27" spans="3:10" x14ac:dyDescent="0.25">
      <c r="C27" s="20"/>
      <c r="F27" s="277" t="s">
        <v>89</v>
      </c>
      <c r="G27" s="72"/>
      <c r="H27" s="58" t="s">
        <v>219</v>
      </c>
      <c r="I27" s="495">
        <f>+'R03'!I15</f>
        <v>0</v>
      </c>
      <c r="J27"/>
    </row>
    <row r="28" spans="3:10" x14ac:dyDescent="0.25">
      <c r="C28" s="20"/>
      <c r="F28" s="277" t="s">
        <v>90</v>
      </c>
      <c r="G28" s="72"/>
      <c r="H28" s="58" t="s">
        <v>220</v>
      </c>
      <c r="I28" s="495">
        <f>+'R03'!I16</f>
        <v>0</v>
      </c>
      <c r="J28"/>
    </row>
    <row r="29" spans="3:10" x14ac:dyDescent="0.25">
      <c r="C29" s="20"/>
      <c r="F29" s="277" t="s">
        <v>91</v>
      </c>
      <c r="G29" s="72"/>
      <c r="H29" s="58" t="s">
        <v>221</v>
      </c>
      <c r="I29" s="495">
        <f>+'R03'!I17</f>
        <v>0</v>
      </c>
      <c r="J29"/>
    </row>
    <row r="30" spans="3:10" x14ac:dyDescent="0.25">
      <c r="C30" s="20"/>
      <c r="F30" s="277" t="s">
        <v>92</v>
      </c>
      <c r="G30" s="72"/>
      <c r="H30" s="58" t="s">
        <v>222</v>
      </c>
      <c r="I30" s="495">
        <f>+'R03'!I18</f>
        <v>0</v>
      </c>
      <c r="J30"/>
    </row>
    <row r="31" spans="3:10" x14ac:dyDescent="0.25">
      <c r="C31" s="20"/>
      <c r="F31" s="277" t="s">
        <v>93</v>
      </c>
      <c r="G31" s="72"/>
      <c r="H31" s="58" t="s">
        <v>223</v>
      </c>
      <c r="I31" s="495">
        <f>+'R03'!I19</f>
        <v>0</v>
      </c>
      <c r="J31"/>
    </row>
    <row r="32" spans="3:10" x14ac:dyDescent="0.25">
      <c r="C32" s="20"/>
      <c r="F32" s="277" t="s">
        <v>94</v>
      </c>
      <c r="G32" s="72"/>
      <c r="H32" s="58" t="s">
        <v>224</v>
      </c>
      <c r="I32" s="495">
        <f>+'R03'!I20</f>
        <v>0</v>
      </c>
      <c r="J32"/>
    </row>
    <row r="33" spans="3:10" x14ac:dyDescent="0.25">
      <c r="C33" s="20"/>
      <c r="F33" s="277" t="s">
        <v>95</v>
      </c>
      <c r="G33" s="72"/>
      <c r="H33" s="58" t="s">
        <v>225</v>
      </c>
      <c r="I33" s="495">
        <f>+'R03'!I21</f>
        <v>0</v>
      </c>
      <c r="J33"/>
    </row>
    <row r="34" spans="3:10" x14ac:dyDescent="0.25">
      <c r="C34" s="20"/>
      <c r="F34" s="277" t="s">
        <v>96</v>
      </c>
      <c r="G34" s="72"/>
      <c r="H34" s="58" t="s">
        <v>226</v>
      </c>
      <c r="I34" s="495">
        <f>+'R03'!I22</f>
        <v>0</v>
      </c>
      <c r="J34"/>
    </row>
    <row r="35" spans="3:10" x14ac:dyDescent="0.25">
      <c r="C35" s="20"/>
      <c r="F35" s="277" t="s">
        <v>97</v>
      </c>
      <c r="G35" s="72"/>
      <c r="H35" s="58" t="s">
        <v>227</v>
      </c>
      <c r="I35" s="495">
        <f>+'R03'!I23</f>
        <v>0</v>
      </c>
      <c r="J35"/>
    </row>
    <row r="36" spans="3:10" x14ac:dyDescent="0.25">
      <c r="C36" s="20"/>
      <c r="F36" s="277" t="s">
        <v>98</v>
      </c>
      <c r="G36" s="72"/>
      <c r="H36" s="75" t="s">
        <v>228</v>
      </c>
      <c r="I36" s="495">
        <f>+'R03'!I24</f>
        <v>0</v>
      </c>
      <c r="J36"/>
    </row>
    <row r="37" spans="3:10" x14ac:dyDescent="0.25">
      <c r="C37" s="141"/>
      <c r="D37" s="141"/>
      <c r="E37" s="141"/>
      <c r="F37" s="281"/>
      <c r="G37" s="72"/>
      <c r="H37" s="76" t="s">
        <v>202</v>
      </c>
      <c r="I37" s="495"/>
      <c r="J37"/>
    </row>
    <row r="38" spans="3:10" x14ac:dyDescent="0.25">
      <c r="C38" s="20"/>
      <c r="F38" s="277" t="s">
        <v>99</v>
      </c>
      <c r="G38" s="72"/>
      <c r="H38" s="58" t="s">
        <v>229</v>
      </c>
      <c r="I38" s="495">
        <f>+'R03'!I26</f>
        <v>0</v>
      </c>
      <c r="J38"/>
    </row>
    <row r="39" spans="3:10" x14ac:dyDescent="0.25">
      <c r="C39" s="20"/>
      <c r="F39" s="277" t="s">
        <v>100</v>
      </c>
      <c r="G39" s="72"/>
      <c r="H39" s="58" t="s">
        <v>736</v>
      </c>
      <c r="I39" s="495">
        <f>+'R03'!I27</f>
        <v>0</v>
      </c>
      <c r="J39"/>
    </row>
    <row r="40" spans="3:10" x14ac:dyDescent="0.25">
      <c r="C40" s="20"/>
      <c r="F40" s="35" t="s">
        <v>152</v>
      </c>
      <c r="G40" s="72"/>
      <c r="H40" s="58" t="s">
        <v>234</v>
      </c>
      <c r="I40" s="495">
        <f>+'R03'!I28</f>
        <v>0</v>
      </c>
      <c r="J40"/>
    </row>
    <row r="41" spans="3:10" x14ac:dyDescent="0.25">
      <c r="C41" s="20"/>
      <c r="F41" s="35" t="s">
        <v>156</v>
      </c>
      <c r="G41" s="72"/>
      <c r="H41" s="58" t="s">
        <v>235</v>
      </c>
      <c r="I41" s="495">
        <f>+'R03'!I29</f>
        <v>0</v>
      </c>
      <c r="J41"/>
    </row>
    <row r="42" spans="3:10" x14ac:dyDescent="0.25">
      <c r="C42" s="20"/>
      <c r="F42" s="35" t="s">
        <v>160</v>
      </c>
      <c r="G42" s="72"/>
      <c r="H42" s="58" t="s">
        <v>236</v>
      </c>
      <c r="I42" s="495">
        <f>+'R03'!I30</f>
        <v>0</v>
      </c>
      <c r="J42"/>
    </row>
    <row r="43" spans="3:10" x14ac:dyDescent="0.25">
      <c r="C43" s="20"/>
      <c r="F43" s="277" t="s">
        <v>164</v>
      </c>
      <c r="G43" s="72"/>
      <c r="H43" s="58" t="s">
        <v>237</v>
      </c>
      <c r="I43" s="495">
        <f>+'R03'!I31</f>
        <v>0</v>
      </c>
      <c r="J43"/>
    </row>
    <row r="44" spans="3:10" x14ac:dyDescent="0.25">
      <c r="C44" s="20"/>
      <c r="F44" s="277" t="s">
        <v>96</v>
      </c>
      <c r="G44" s="72"/>
      <c r="H44" s="58" t="s">
        <v>230</v>
      </c>
      <c r="I44" s="495">
        <f>+'R03'!I32</f>
        <v>0</v>
      </c>
      <c r="J44"/>
    </row>
    <row r="45" spans="3:10" x14ac:dyDescent="0.25">
      <c r="C45" s="20"/>
      <c r="F45" s="277" t="s">
        <v>98</v>
      </c>
      <c r="G45" s="72"/>
      <c r="H45" s="58" t="s">
        <v>231</v>
      </c>
      <c r="I45" s="495">
        <f>+'R03'!I33</f>
        <v>0</v>
      </c>
      <c r="J45"/>
    </row>
    <row r="46" spans="3:10" ht="28.5" x14ac:dyDescent="0.25">
      <c r="C46" s="20"/>
      <c r="F46" s="282" t="s">
        <v>101</v>
      </c>
      <c r="G46" s="147"/>
      <c r="H46" s="58" t="s">
        <v>232</v>
      </c>
      <c r="I46" s="495">
        <f>+'R03'!I34</f>
        <v>0</v>
      </c>
      <c r="J46"/>
    </row>
    <row r="47" spans="3:10" ht="28.5" x14ac:dyDescent="0.25">
      <c r="C47" s="20"/>
      <c r="F47" s="282" t="s">
        <v>103</v>
      </c>
      <c r="G47" s="147"/>
      <c r="H47" s="58" t="s">
        <v>233</v>
      </c>
      <c r="I47" s="495">
        <f>+'R03'!I35</f>
        <v>0</v>
      </c>
      <c r="J47"/>
    </row>
    <row r="48" spans="3:10" x14ac:dyDescent="0.25">
      <c r="F48" s="287"/>
      <c r="G48" s="179"/>
      <c r="H48" s="180" t="s">
        <v>26</v>
      </c>
      <c r="I48" s="171">
        <f>+SUM(I22:I36)-SUM(I38:I47)</f>
        <v>0</v>
      </c>
    </row>
    <row r="49" spans="6:9" x14ac:dyDescent="0.25">
      <c r="F49" s="286"/>
      <c r="G49" s="182"/>
      <c r="H49" s="55"/>
      <c r="I49" s="56"/>
    </row>
    <row r="50" spans="6:9" ht="15.75" thickBot="1" x14ac:dyDescent="0.3">
      <c r="F50" s="286"/>
      <c r="G50" s="182"/>
      <c r="H50" s="55"/>
      <c r="I50" s="56"/>
    </row>
    <row r="51" spans="6:9" ht="15.75" thickBot="1" x14ac:dyDescent="0.3">
      <c r="F51" s="279" t="s">
        <v>168</v>
      </c>
      <c r="G51" s="141"/>
      <c r="H51" s="139" t="s">
        <v>344</v>
      </c>
      <c r="I51" s="65" t="str">
        <f>IF(I48=0,"",I17/I48)</f>
        <v/>
      </c>
    </row>
  </sheetData>
  <sheetProtection algorithmName="SHA-512" hashValue="Qc96H5pFu5MP9C40MvlA2mf/IlOyXwZvQGW/jFXjz9+Daw6+JXFsZMBQYh3HRUNPsI07tD1Bvo+Pry2bZY4CEA==" saltValue="qb2KXrIaEXVAGibwB//dQg==" spinCount="100000" sheet="1" objects="1" scenarios="1"/>
  <mergeCells count="1">
    <mergeCell ref="F1:I1"/>
  </mergeCells>
  <hyperlinks>
    <hyperlink ref="H21" location="'R03'!A1" display="FONDS PROPRES" xr:uid="{00000000-0004-0000-0B00-000000000000}"/>
    <hyperlink ref="A1" location="Sommaire!A1" display="Acc" xr:uid="{00000000-0004-0000-0B00-000001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1:K61"/>
  <sheetViews>
    <sheetView zoomScaleNormal="100" workbookViewId="0">
      <pane xSplit="5" ySplit="1" topLeftCell="F26" activePane="bottomRight" state="frozen"/>
      <selection activeCell="F166" sqref="F166"/>
      <selection pane="topRight" activeCell="F166" sqref="F166"/>
      <selection pane="bottomLeft" activeCell="F166" sqref="F166"/>
      <selection pane="bottomRight" activeCell="I17" sqref="I17"/>
    </sheetView>
  </sheetViews>
  <sheetFormatPr baseColWidth="10" defaultColWidth="11.42578125" defaultRowHeight="15" outlineLevelRow="1" x14ac:dyDescent="0.25"/>
  <cols>
    <col min="1" max="1" width="5.7109375" style="19" customWidth="1"/>
    <col min="2" max="2" width="16.28515625" hidden="1" customWidth="1"/>
    <col min="3" max="3" width="4.5703125" style="5" hidden="1" customWidth="1"/>
    <col min="4" max="4" width="6.5703125" style="5" hidden="1" customWidth="1"/>
    <col min="5" max="5" width="20.7109375" style="19" customWidth="1"/>
    <col min="6" max="6" width="28.7109375" style="37" customWidth="1"/>
    <col min="7" max="7" width="15.7109375" style="37" customWidth="1"/>
    <col min="8" max="8" width="57.28515625" style="29" customWidth="1"/>
    <col min="9" max="9" width="20.7109375" style="34" customWidth="1"/>
    <col min="10" max="10" width="80.42578125" style="95" customWidth="1"/>
    <col min="11" max="16384" width="11.42578125" style="20"/>
  </cols>
  <sheetData>
    <row r="1" spans="1:11" ht="20.25" x14ac:dyDescent="0.25">
      <c r="A1" s="15" t="s">
        <v>197</v>
      </c>
      <c r="E1" s="16"/>
      <c r="F1" s="18"/>
      <c r="G1" s="18"/>
      <c r="H1" s="193" t="s">
        <v>247</v>
      </c>
      <c r="I1" s="17"/>
    </row>
    <row r="2" spans="1:11" x14ac:dyDescent="0.25">
      <c r="F2" s="18"/>
      <c r="G2" s="18"/>
      <c r="H2" s="21"/>
      <c r="I2" s="22"/>
    </row>
    <row r="3" spans="1:11" ht="18" x14ac:dyDescent="0.25">
      <c r="A3" s="23"/>
      <c r="E3" s="23"/>
      <c r="F3" s="25"/>
      <c r="G3" s="25"/>
      <c r="H3" s="191" t="s">
        <v>248</v>
      </c>
      <c r="I3" s="24"/>
    </row>
    <row r="4" spans="1:11" ht="9.9499999999999993" customHeight="1" x14ac:dyDescent="0.25">
      <c r="A4" s="23"/>
      <c r="E4" s="23"/>
      <c r="F4" s="28"/>
      <c r="G4" s="28"/>
      <c r="H4" s="26"/>
      <c r="I4" s="27"/>
    </row>
    <row r="5" spans="1:11" s="32" customFormat="1" x14ac:dyDescent="0.25">
      <c r="A5" s="29"/>
      <c r="B5" s="11"/>
      <c r="C5" s="30"/>
      <c r="D5" s="30"/>
      <c r="E5" s="29"/>
      <c r="F5" s="31" t="s">
        <v>249</v>
      </c>
      <c r="G5" s="31" t="s">
        <v>393</v>
      </c>
      <c r="H5" s="31" t="s">
        <v>272</v>
      </c>
      <c r="I5" s="496" t="s">
        <v>347</v>
      </c>
      <c r="J5" s="332"/>
    </row>
    <row r="6" spans="1:11" ht="9.9499999999999993" customHeight="1" thickBot="1" x14ac:dyDescent="0.25">
      <c r="B6" s="33" t="s">
        <v>250</v>
      </c>
      <c r="C6" s="33" t="s">
        <v>251</v>
      </c>
      <c r="D6" s="33" t="s">
        <v>252</v>
      </c>
      <c r="F6" s="29"/>
      <c r="G6" s="29"/>
      <c r="I6" s="497"/>
    </row>
    <row r="7" spans="1:11" ht="28.5" x14ac:dyDescent="0.2">
      <c r="B7" s="19"/>
      <c r="C7" s="19"/>
      <c r="D7" s="19"/>
      <c r="E7" s="542" t="s">
        <v>253</v>
      </c>
      <c r="F7" s="231" t="s">
        <v>346</v>
      </c>
      <c r="G7" s="223"/>
      <c r="H7" s="239" t="s">
        <v>254</v>
      </c>
      <c r="I7" s="483"/>
    </row>
    <row r="8" spans="1:11" ht="14.25" x14ac:dyDescent="0.2">
      <c r="B8" s="33" t="s">
        <v>255</v>
      </c>
      <c r="C8" s="33">
        <v>20</v>
      </c>
      <c r="D8" s="33">
        <v>3</v>
      </c>
      <c r="E8" s="543"/>
      <c r="F8" s="227"/>
      <c r="G8" s="219" t="s">
        <v>381</v>
      </c>
      <c r="H8" s="220" t="s">
        <v>256</v>
      </c>
      <c r="I8" s="498">
        <f>+I9+I10+I11+I12+I13</f>
        <v>0</v>
      </c>
    </row>
    <row r="9" spans="1:11" outlineLevel="1" x14ac:dyDescent="0.2">
      <c r="B9" s="33"/>
      <c r="C9" s="33"/>
      <c r="D9" s="33"/>
      <c r="E9" s="543"/>
      <c r="F9" s="228" t="s">
        <v>10</v>
      </c>
      <c r="G9" s="215" t="s">
        <v>381</v>
      </c>
      <c r="H9" s="216" t="s">
        <v>11</v>
      </c>
      <c r="I9" s="472"/>
    </row>
    <row r="10" spans="1:11" outlineLevel="1" x14ac:dyDescent="0.2">
      <c r="B10" s="33"/>
      <c r="C10" s="33"/>
      <c r="D10" s="33"/>
      <c r="E10" s="543"/>
      <c r="F10" s="228" t="s">
        <v>12</v>
      </c>
      <c r="G10" s="215" t="s">
        <v>381</v>
      </c>
      <c r="H10" s="216" t="s">
        <v>433</v>
      </c>
      <c r="I10" s="472"/>
    </row>
    <row r="11" spans="1:11" outlineLevel="1" x14ac:dyDescent="0.2">
      <c r="B11" s="33"/>
      <c r="C11" s="33"/>
      <c r="D11" s="33"/>
      <c r="E11" s="543"/>
      <c r="F11" s="228" t="s">
        <v>14</v>
      </c>
      <c r="G11" s="215" t="s">
        <v>381</v>
      </c>
      <c r="H11" s="216" t="s">
        <v>15</v>
      </c>
      <c r="I11" s="472"/>
    </row>
    <row r="12" spans="1:11" outlineLevel="1" x14ac:dyDescent="0.2">
      <c r="B12" s="33"/>
      <c r="C12" s="33"/>
      <c r="D12" s="33"/>
      <c r="E12" s="543"/>
      <c r="F12" s="228" t="s">
        <v>16</v>
      </c>
      <c r="G12" s="215" t="s">
        <v>381</v>
      </c>
      <c r="H12" s="216" t="s">
        <v>17</v>
      </c>
      <c r="I12" s="472"/>
    </row>
    <row r="13" spans="1:11" ht="15.75" outlineLevel="1" thickBot="1" x14ac:dyDescent="0.25">
      <c r="B13" s="33"/>
      <c r="C13" s="33"/>
      <c r="D13" s="33"/>
      <c r="E13" s="543"/>
      <c r="F13" s="251" t="s">
        <v>18</v>
      </c>
      <c r="G13" s="252" t="s">
        <v>381</v>
      </c>
      <c r="H13" s="253" t="s">
        <v>19</v>
      </c>
      <c r="I13" s="484"/>
    </row>
    <row r="14" spans="1:11" s="48" customFormat="1" ht="15.75" thickBot="1" x14ac:dyDescent="0.3">
      <c r="A14" s="46"/>
      <c r="B14" s="47" t="s">
        <v>255</v>
      </c>
      <c r="C14" s="47">
        <v>25</v>
      </c>
      <c r="D14" s="47">
        <v>3</v>
      </c>
      <c r="E14" s="544"/>
      <c r="F14" s="184"/>
      <c r="G14" s="199"/>
      <c r="H14" s="185" t="s">
        <v>345</v>
      </c>
      <c r="I14" s="52" t="str">
        <f>+IF(I8=0,"",I7/I8)</f>
        <v/>
      </c>
      <c r="J14" s="333"/>
      <c r="K14" s="20"/>
    </row>
    <row r="15" spans="1:11" ht="28.5" x14ac:dyDescent="0.2">
      <c r="B15" s="19"/>
      <c r="C15" s="19"/>
      <c r="D15" s="19"/>
      <c r="E15" s="542" t="s">
        <v>257</v>
      </c>
      <c r="F15" s="234" t="s">
        <v>18</v>
      </c>
      <c r="G15" s="221" t="s">
        <v>381</v>
      </c>
      <c r="H15" s="222" t="s">
        <v>258</v>
      </c>
      <c r="I15" s="480">
        <f>+I13</f>
        <v>0</v>
      </c>
    </row>
    <row r="16" spans="1:11" thickBot="1" x14ac:dyDescent="0.25">
      <c r="B16" s="33" t="s">
        <v>255</v>
      </c>
      <c r="C16" s="33">
        <v>28</v>
      </c>
      <c r="D16" s="33">
        <v>3</v>
      </c>
      <c r="E16" s="543"/>
      <c r="F16" s="232"/>
      <c r="G16" s="198"/>
      <c r="H16" s="183" t="s">
        <v>259</v>
      </c>
      <c r="I16" s="499" t="str">
        <f>+IF(I8=0,"",I8)</f>
        <v/>
      </c>
    </row>
    <row r="17" spans="1:10" s="48" customFormat="1" ht="15.75" thickBot="1" x14ac:dyDescent="0.3">
      <c r="A17" s="46"/>
      <c r="B17" s="47" t="s">
        <v>255</v>
      </c>
      <c r="C17" s="47">
        <v>29</v>
      </c>
      <c r="D17" s="47">
        <v>3</v>
      </c>
      <c r="E17" s="544"/>
      <c r="F17" s="184"/>
      <c r="G17" s="199"/>
      <c r="H17" s="185" t="s">
        <v>260</v>
      </c>
      <c r="I17" s="52" t="str">
        <f>+IF(I16="","",I15/I16)</f>
        <v/>
      </c>
      <c r="J17" s="333"/>
    </row>
    <row r="18" spans="1:10" ht="28.5" x14ac:dyDescent="0.2">
      <c r="B18" s="33" t="s">
        <v>255</v>
      </c>
      <c r="C18" s="33">
        <v>30</v>
      </c>
      <c r="D18" s="33">
        <v>3</v>
      </c>
      <c r="E18" s="542" t="s">
        <v>261</v>
      </c>
      <c r="F18" s="231"/>
      <c r="G18" s="224"/>
      <c r="H18" s="225" t="s">
        <v>262</v>
      </c>
      <c r="I18" s="500">
        <f>+I19+I20+I21</f>
        <v>0</v>
      </c>
    </row>
    <row r="19" spans="1:10" outlineLevel="1" x14ac:dyDescent="0.2">
      <c r="B19" s="33"/>
      <c r="C19" s="33"/>
      <c r="D19" s="33"/>
      <c r="E19" s="543"/>
      <c r="F19" s="228" t="s">
        <v>394</v>
      </c>
      <c r="G19" s="215" t="s">
        <v>381</v>
      </c>
      <c r="H19" s="216" t="s">
        <v>434</v>
      </c>
      <c r="I19" s="472"/>
    </row>
    <row r="20" spans="1:10" outlineLevel="1" x14ac:dyDescent="0.2">
      <c r="B20" s="33"/>
      <c r="C20" s="33"/>
      <c r="D20" s="33"/>
      <c r="E20" s="543"/>
      <c r="F20" s="228" t="s">
        <v>395</v>
      </c>
      <c r="G20" s="215" t="s">
        <v>381</v>
      </c>
      <c r="H20" s="216" t="s">
        <v>435</v>
      </c>
      <c r="I20" s="472"/>
    </row>
    <row r="21" spans="1:10" outlineLevel="1" x14ac:dyDescent="0.2">
      <c r="B21" s="33"/>
      <c r="C21" s="33"/>
      <c r="D21" s="33"/>
      <c r="E21" s="543"/>
      <c r="F21" s="229" t="s">
        <v>396</v>
      </c>
      <c r="G21" s="217" t="s">
        <v>381</v>
      </c>
      <c r="H21" s="218" t="s">
        <v>436</v>
      </c>
      <c r="I21" s="474"/>
    </row>
    <row r="22" spans="1:10" thickBot="1" x14ac:dyDescent="0.25">
      <c r="B22" s="19"/>
      <c r="C22" s="19"/>
      <c r="D22" s="19"/>
      <c r="E22" s="543"/>
      <c r="F22" s="454"/>
      <c r="G22" s="213"/>
      <c r="H22" s="214" t="s">
        <v>259</v>
      </c>
      <c r="I22" s="498" t="str">
        <f>+IF(I8=0,"",I16)</f>
        <v/>
      </c>
    </row>
    <row r="23" spans="1:10" s="48" customFormat="1" ht="15.75" thickBot="1" x14ac:dyDescent="0.3">
      <c r="A23" s="46"/>
      <c r="B23" s="46"/>
      <c r="C23" s="46"/>
      <c r="D23" s="46"/>
      <c r="E23" s="544"/>
      <c r="F23" s="184"/>
      <c r="G23" s="199"/>
      <c r="H23" s="185" t="s">
        <v>263</v>
      </c>
      <c r="I23" s="52" t="str">
        <f>+IF(I22="","",I18/I22)</f>
        <v/>
      </c>
      <c r="J23" s="333"/>
    </row>
    <row r="24" spans="1:10" thickBot="1" x14ac:dyDescent="0.25">
      <c r="B24" s="19"/>
      <c r="C24" s="19"/>
      <c r="D24" s="19"/>
      <c r="F24" s="29"/>
      <c r="G24" s="29"/>
      <c r="J24" s="334"/>
    </row>
    <row r="25" spans="1:10" ht="14.25" x14ac:dyDescent="0.2">
      <c r="B25" s="33" t="s">
        <v>255</v>
      </c>
      <c r="C25" s="33">
        <v>26</v>
      </c>
      <c r="D25" s="33">
        <v>4</v>
      </c>
      <c r="E25" s="542" t="s">
        <v>264</v>
      </c>
      <c r="F25" s="234" t="s">
        <v>18</v>
      </c>
      <c r="G25" s="221" t="s">
        <v>382</v>
      </c>
      <c r="H25" s="222" t="s">
        <v>265</v>
      </c>
      <c r="I25" s="469"/>
    </row>
    <row r="26" spans="1:10" thickBot="1" x14ac:dyDescent="0.25">
      <c r="B26" s="33" t="s">
        <v>255</v>
      </c>
      <c r="C26" s="33">
        <v>26</v>
      </c>
      <c r="D26" s="33">
        <v>3</v>
      </c>
      <c r="E26" s="543"/>
      <c r="F26" s="232" t="s">
        <v>18</v>
      </c>
      <c r="G26" s="198" t="s">
        <v>381</v>
      </c>
      <c r="H26" s="183" t="s">
        <v>266</v>
      </c>
      <c r="I26" s="499">
        <f>+I15</f>
        <v>0</v>
      </c>
    </row>
    <row r="27" spans="1:10" s="48" customFormat="1" ht="15.75" thickBot="1" x14ac:dyDescent="0.3">
      <c r="A27" s="46"/>
      <c r="B27" s="46"/>
      <c r="C27" s="46"/>
      <c r="D27" s="46"/>
      <c r="E27" s="544"/>
      <c r="F27" s="184"/>
      <c r="G27" s="199"/>
      <c r="H27" s="185" t="s">
        <v>734</v>
      </c>
      <c r="I27" s="52" t="str">
        <f>+IF(I26=0,"",I25/I26)</f>
        <v/>
      </c>
      <c r="J27" s="333"/>
    </row>
    <row r="28" spans="1:10" thickBot="1" x14ac:dyDescent="0.25">
      <c r="B28" s="19"/>
      <c r="C28" s="19"/>
      <c r="D28" s="19"/>
      <c r="F28" s="29"/>
      <c r="G28" s="29"/>
      <c r="J28" s="334"/>
    </row>
    <row r="29" spans="1:10" ht="14.25" x14ac:dyDescent="0.2">
      <c r="B29" s="33" t="s">
        <v>267</v>
      </c>
      <c r="C29" s="33">
        <v>144</v>
      </c>
      <c r="D29" s="33">
        <v>3</v>
      </c>
      <c r="E29" s="542" t="s">
        <v>268</v>
      </c>
      <c r="F29" s="234"/>
      <c r="G29" s="221" t="s">
        <v>383</v>
      </c>
      <c r="H29" s="222" t="s">
        <v>269</v>
      </c>
      <c r="I29" s="500">
        <f>+I30+I31</f>
        <v>0</v>
      </c>
    </row>
    <row r="30" spans="1:10" outlineLevel="1" x14ac:dyDescent="0.2">
      <c r="B30" s="33"/>
      <c r="C30" s="33"/>
      <c r="D30" s="33"/>
      <c r="E30" s="543"/>
      <c r="F30" s="228" t="s">
        <v>397</v>
      </c>
      <c r="G30" s="215" t="s">
        <v>383</v>
      </c>
      <c r="H30" s="216" t="s">
        <v>437</v>
      </c>
      <c r="I30" s="472"/>
    </row>
    <row r="31" spans="1:10" outlineLevel="1" x14ac:dyDescent="0.2">
      <c r="B31" s="33"/>
      <c r="C31" s="33"/>
      <c r="D31" s="33"/>
      <c r="E31" s="543"/>
      <c r="F31" s="229" t="s">
        <v>398</v>
      </c>
      <c r="G31" s="217" t="s">
        <v>383</v>
      </c>
      <c r="H31" s="218" t="s">
        <v>438</v>
      </c>
      <c r="I31" s="474"/>
    </row>
    <row r="32" spans="1:10" thickBot="1" x14ac:dyDescent="0.25">
      <c r="B32" s="33" t="s">
        <v>267</v>
      </c>
      <c r="C32" s="33">
        <v>145</v>
      </c>
      <c r="D32" s="33">
        <v>3</v>
      </c>
      <c r="E32" s="543"/>
      <c r="F32" s="232"/>
      <c r="G32" s="198"/>
      <c r="H32" s="183" t="s">
        <v>270</v>
      </c>
      <c r="I32" s="499" t="str">
        <f>+IF(I8=0,"",I8)</f>
        <v/>
      </c>
    </row>
    <row r="33" spans="1:10" s="48" customFormat="1" ht="15.75" thickBot="1" x14ac:dyDescent="0.3">
      <c r="A33" s="46"/>
      <c r="B33" s="49"/>
      <c r="C33" s="50"/>
      <c r="D33" s="50"/>
      <c r="E33" s="544"/>
      <c r="F33" s="184"/>
      <c r="G33" s="199"/>
      <c r="H33" s="185" t="s">
        <v>263</v>
      </c>
      <c r="I33" s="52" t="str">
        <f>+IF(I32="","",I29/I32)</f>
        <v/>
      </c>
      <c r="J33" s="333"/>
    </row>
    <row r="34" spans="1:10" ht="18" x14ac:dyDescent="0.25">
      <c r="A34" s="23"/>
      <c r="E34" s="23"/>
      <c r="F34" s="28"/>
      <c r="G34" s="28"/>
      <c r="H34" s="26"/>
      <c r="I34" s="27"/>
    </row>
    <row r="35" spans="1:10" ht="18" x14ac:dyDescent="0.25">
      <c r="A35" s="23"/>
      <c r="E35" s="23"/>
      <c r="F35" s="25"/>
      <c r="G35" s="25"/>
      <c r="H35" s="192" t="s">
        <v>271</v>
      </c>
      <c r="I35" s="24"/>
    </row>
    <row r="36" spans="1:10" ht="18" x14ac:dyDescent="0.25">
      <c r="A36" s="23"/>
      <c r="E36" s="23"/>
      <c r="F36" s="28"/>
      <c r="G36" s="28"/>
      <c r="H36" s="26"/>
      <c r="I36" s="27"/>
    </row>
    <row r="37" spans="1:10" x14ac:dyDescent="0.25">
      <c r="F37" s="31" t="s">
        <v>249</v>
      </c>
      <c r="G37" s="31" t="s">
        <v>393</v>
      </c>
      <c r="H37" s="31" t="s">
        <v>272</v>
      </c>
      <c r="I37" s="496" t="s">
        <v>347</v>
      </c>
    </row>
    <row r="38" spans="1:10" ht="15.75" thickBot="1" x14ac:dyDescent="0.3">
      <c r="F38" s="20"/>
      <c r="G38" s="19"/>
      <c r="H38" s="20"/>
      <c r="I38" s="35"/>
    </row>
    <row r="39" spans="1:10" ht="28.5" x14ac:dyDescent="0.2">
      <c r="B39" s="33" t="s">
        <v>273</v>
      </c>
      <c r="C39" s="36">
        <f>126+_L1</f>
        <v>126</v>
      </c>
      <c r="D39" s="33">
        <v>7</v>
      </c>
      <c r="E39" s="542" t="s">
        <v>275</v>
      </c>
      <c r="F39" s="231" t="s">
        <v>274</v>
      </c>
      <c r="G39" s="224" t="s">
        <v>384</v>
      </c>
      <c r="H39" s="225" t="s">
        <v>276</v>
      </c>
      <c r="I39" s="486"/>
    </row>
    <row r="40" spans="1:10" ht="29.25" thickBot="1" x14ac:dyDescent="0.25">
      <c r="B40" s="33" t="s">
        <v>273</v>
      </c>
      <c r="C40" s="36">
        <f>138+_L1</f>
        <v>138</v>
      </c>
      <c r="D40" s="33">
        <v>7</v>
      </c>
      <c r="E40" s="543"/>
      <c r="F40" s="456" t="s">
        <v>277</v>
      </c>
      <c r="G40" s="201" t="s">
        <v>384</v>
      </c>
      <c r="H40" s="187" t="s">
        <v>278</v>
      </c>
      <c r="I40" s="487"/>
    </row>
    <row r="41" spans="1:10" ht="15.75" thickBot="1" x14ac:dyDescent="0.3">
      <c r="E41" s="544"/>
      <c r="F41" s="184"/>
      <c r="G41" s="199"/>
      <c r="H41" s="185" t="s">
        <v>279</v>
      </c>
      <c r="I41" s="51" t="str">
        <f>+IF(I40=0,"",I39/I40)</f>
        <v/>
      </c>
    </row>
    <row r="42" spans="1:10" ht="15.75" thickBot="1" x14ac:dyDescent="0.3">
      <c r="F42" s="29"/>
      <c r="G42" s="29"/>
      <c r="J42" s="334"/>
    </row>
    <row r="43" spans="1:10" ht="14.25" x14ac:dyDescent="0.2">
      <c r="B43" s="33" t="s">
        <v>280</v>
      </c>
      <c r="C43" s="33">
        <v>15</v>
      </c>
      <c r="D43" s="33">
        <v>3</v>
      </c>
      <c r="E43" s="542" t="s">
        <v>281</v>
      </c>
      <c r="F43" s="234"/>
      <c r="G43" s="221" t="s">
        <v>385</v>
      </c>
      <c r="H43" s="222" t="s">
        <v>282</v>
      </c>
      <c r="I43" s="500">
        <f>+I44+I45+I46+I47+I48</f>
        <v>0</v>
      </c>
    </row>
    <row r="44" spans="1:10" outlineLevel="1" x14ac:dyDescent="0.2">
      <c r="B44" s="33"/>
      <c r="C44" s="33"/>
      <c r="D44" s="33"/>
      <c r="E44" s="543"/>
      <c r="F44" s="228" t="s">
        <v>39</v>
      </c>
      <c r="G44" s="215" t="s">
        <v>385</v>
      </c>
      <c r="H44" s="216" t="s">
        <v>439</v>
      </c>
      <c r="I44" s="475">
        <f>+'R01'!I34</f>
        <v>0</v>
      </c>
    </row>
    <row r="45" spans="1:10" outlineLevel="1" x14ac:dyDescent="0.2">
      <c r="B45" s="33"/>
      <c r="C45" s="33"/>
      <c r="D45" s="33"/>
      <c r="E45" s="543"/>
      <c r="F45" s="228" t="s">
        <v>40</v>
      </c>
      <c r="G45" s="215" t="s">
        <v>385</v>
      </c>
      <c r="H45" s="216" t="s">
        <v>192</v>
      </c>
      <c r="I45" s="475">
        <f>+'R01'!I35</f>
        <v>0</v>
      </c>
    </row>
    <row r="46" spans="1:10" outlineLevel="1" x14ac:dyDescent="0.2">
      <c r="B46" s="33"/>
      <c r="C46" s="33"/>
      <c r="D46" s="33"/>
      <c r="E46" s="543"/>
      <c r="F46" s="228" t="s">
        <v>37</v>
      </c>
      <c r="G46" s="215" t="s">
        <v>385</v>
      </c>
      <c r="H46" s="216" t="s">
        <v>38</v>
      </c>
      <c r="I46" s="475">
        <f>+'R01'!I33</f>
        <v>0</v>
      </c>
    </row>
    <row r="47" spans="1:10" outlineLevel="1" x14ac:dyDescent="0.2">
      <c r="B47" s="33"/>
      <c r="C47" s="33"/>
      <c r="D47" s="33"/>
      <c r="E47" s="543"/>
      <c r="F47" s="228" t="s">
        <v>56</v>
      </c>
      <c r="G47" s="215" t="s">
        <v>385</v>
      </c>
      <c r="H47" s="216" t="s">
        <v>440</v>
      </c>
      <c r="I47" s="475">
        <f>+'R01'!I23</f>
        <v>0</v>
      </c>
    </row>
    <row r="48" spans="1:10" outlineLevel="1" x14ac:dyDescent="0.2">
      <c r="B48" s="33"/>
      <c r="C48" s="33"/>
      <c r="D48" s="33"/>
      <c r="E48" s="543"/>
      <c r="F48" s="229" t="s">
        <v>42</v>
      </c>
      <c r="G48" s="217" t="s">
        <v>385</v>
      </c>
      <c r="H48" s="218" t="s">
        <v>441</v>
      </c>
      <c r="I48" s="485">
        <f>+'R01'!I36</f>
        <v>0</v>
      </c>
    </row>
    <row r="49" spans="1:10" ht="29.25" thickBot="1" x14ac:dyDescent="0.25">
      <c r="B49" s="33" t="s">
        <v>280</v>
      </c>
      <c r="C49" s="33">
        <v>23</v>
      </c>
      <c r="D49" s="33">
        <v>3</v>
      </c>
      <c r="E49" s="543"/>
      <c r="F49" s="240" t="s">
        <v>284</v>
      </c>
      <c r="G49" s="200" t="s">
        <v>384</v>
      </c>
      <c r="H49" s="186" t="s">
        <v>283</v>
      </c>
      <c r="I49" s="470"/>
      <c r="J49" s="332" t="s">
        <v>491</v>
      </c>
    </row>
    <row r="50" spans="1:10" thickBot="1" x14ac:dyDescent="0.25">
      <c r="B50" s="33" t="s">
        <v>273</v>
      </c>
      <c r="C50" s="36">
        <v>105</v>
      </c>
      <c r="D50" s="33">
        <v>7</v>
      </c>
      <c r="E50" s="544"/>
      <c r="F50" s="184"/>
      <c r="G50" s="199"/>
      <c r="H50" s="185" t="s">
        <v>279</v>
      </c>
      <c r="I50" s="51" t="str">
        <f>+IF(I49=0,"",I43/I49)</f>
        <v/>
      </c>
    </row>
    <row r="51" spans="1:10" ht="15.75" thickBot="1" x14ac:dyDescent="0.3">
      <c r="F51" s="29"/>
      <c r="G51" s="29"/>
      <c r="J51" s="334"/>
    </row>
    <row r="52" spans="1:10" ht="14.25" x14ac:dyDescent="0.2">
      <c r="B52" s="33" t="s">
        <v>273</v>
      </c>
      <c r="C52" s="36">
        <f>168+_L1</f>
        <v>168</v>
      </c>
      <c r="D52" s="33">
        <v>7</v>
      </c>
      <c r="E52" s="542" t="s">
        <v>286</v>
      </c>
      <c r="F52" s="455"/>
      <c r="G52" s="262"/>
      <c r="H52" s="263" t="s">
        <v>287</v>
      </c>
      <c r="I52" s="500" t="str">
        <f>+IF(I8=0,"",I8)</f>
        <v/>
      </c>
    </row>
    <row r="53" spans="1:10" ht="29.25" thickBot="1" x14ac:dyDescent="0.3">
      <c r="E53" s="543"/>
      <c r="F53" s="309" t="s">
        <v>285</v>
      </c>
      <c r="G53" s="310" t="s">
        <v>384</v>
      </c>
      <c r="H53" s="211" t="s">
        <v>290</v>
      </c>
      <c r="I53" s="470"/>
      <c r="J53" s="332" t="s">
        <v>351</v>
      </c>
    </row>
    <row r="54" spans="1:10" ht="15.75" thickBot="1" x14ac:dyDescent="0.3">
      <c r="E54" s="544"/>
      <c r="F54" s="184"/>
      <c r="G54" s="199"/>
      <c r="H54" s="185" t="s">
        <v>279</v>
      </c>
      <c r="I54" s="51" t="str">
        <f>+IF(I53=0,"",I52/I53)</f>
        <v/>
      </c>
    </row>
    <row r="55" spans="1:10" ht="18" x14ac:dyDescent="0.25">
      <c r="A55" s="23"/>
      <c r="E55" s="23"/>
      <c r="F55" s="28"/>
      <c r="G55" s="28"/>
      <c r="H55" s="26"/>
      <c r="I55" s="27"/>
    </row>
    <row r="56" spans="1:10" ht="18" x14ac:dyDescent="0.25">
      <c r="A56" s="23"/>
      <c r="C56" s="4"/>
      <c r="D56" s="4"/>
      <c r="E56" s="23"/>
      <c r="F56" s="28"/>
      <c r="G56" s="28"/>
      <c r="H56" s="26"/>
      <c r="I56" s="27"/>
    </row>
    <row r="57" spans="1:10" ht="18" x14ac:dyDescent="0.25">
      <c r="A57" s="23"/>
      <c r="C57" s="4"/>
      <c r="D57" s="4"/>
      <c r="E57" s="23"/>
      <c r="F57" s="28"/>
      <c r="G57" s="28"/>
      <c r="H57" s="26"/>
      <c r="I57" s="27"/>
    </row>
    <row r="58" spans="1:10" ht="18" x14ac:dyDescent="0.25">
      <c r="A58" s="23"/>
      <c r="C58" s="4"/>
      <c r="D58" s="4"/>
      <c r="E58" s="23"/>
      <c r="F58" s="28"/>
      <c r="G58" s="28"/>
      <c r="H58" s="26"/>
      <c r="I58" s="27"/>
    </row>
    <row r="59" spans="1:10" ht="18" x14ac:dyDescent="0.25">
      <c r="A59" s="23"/>
      <c r="C59" s="4"/>
      <c r="D59" s="4"/>
      <c r="E59" s="23"/>
      <c r="F59" s="28"/>
      <c r="G59" s="28"/>
      <c r="H59" s="26"/>
      <c r="I59" s="27"/>
    </row>
    <row r="60" spans="1:10" ht="18" x14ac:dyDescent="0.25">
      <c r="A60" s="23"/>
      <c r="E60" s="23"/>
      <c r="F60" s="28"/>
      <c r="G60" s="28"/>
      <c r="H60" s="26"/>
      <c r="I60" s="27"/>
    </row>
    <row r="61" spans="1:10" ht="18" x14ac:dyDescent="0.25">
      <c r="A61" s="23"/>
      <c r="E61" s="23"/>
      <c r="F61" s="28"/>
      <c r="G61" s="28"/>
      <c r="H61" s="26"/>
      <c r="I61" s="27"/>
    </row>
  </sheetData>
  <sheetProtection algorithmName="SHA-512" hashValue="j8Iv+Ao+gZDj/8S7xMcf0OSPaFx8URdcG8BiSYv7BEFC93N7Ya5lYcp5aGtyhnLzWLuZKTl3pOQBYx4LQN6mHQ==" saltValue="160/HcVBVTAs6dV6BQz5zg==" spinCount="100000" sheet="1" objects="1" scenarios="1"/>
  <mergeCells count="8">
    <mergeCell ref="E43:E50"/>
    <mergeCell ref="E52:E54"/>
    <mergeCell ref="E7:E14"/>
    <mergeCell ref="E15:E17"/>
    <mergeCell ref="E18:E23"/>
    <mergeCell ref="E25:E27"/>
    <mergeCell ref="E29:E33"/>
    <mergeCell ref="E39:E41"/>
  </mergeCells>
  <hyperlinks>
    <hyperlink ref="A1" location="Sommaire!A1" display="Acc" xr:uid="{00000000-0004-0000-0C00-000000000000}"/>
  </hyperlink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1:L243"/>
  <sheetViews>
    <sheetView zoomScale="90" zoomScaleNormal="90" workbookViewId="0">
      <pane xSplit="5" ySplit="1" topLeftCell="F14" activePane="bottomRight" state="frozen"/>
      <selection activeCell="L39" sqref="L39"/>
      <selection pane="topRight" activeCell="L39" sqref="L39"/>
      <selection pane="bottomLeft" activeCell="L39" sqref="L39"/>
      <selection pane="bottomRight" activeCell="H27" sqref="H27"/>
    </sheetView>
  </sheetViews>
  <sheetFormatPr baseColWidth="10" defaultColWidth="11.42578125" defaultRowHeight="15.75" outlineLevelRow="1" x14ac:dyDescent="0.25"/>
  <cols>
    <col min="1" max="1" width="5.7109375" style="19" customWidth="1"/>
    <col min="2" max="2" width="16.28515625" hidden="1" customWidth="1"/>
    <col min="3" max="3" width="4.5703125" style="5" hidden="1" customWidth="1"/>
    <col min="4" max="4" width="6.5703125" style="5" hidden="1" customWidth="1"/>
    <col min="5" max="5" width="20.7109375" style="40" customWidth="1"/>
    <col min="6" max="6" width="29.28515625" style="44" customWidth="1"/>
    <col min="7" max="7" width="17.140625" style="44" customWidth="1"/>
    <col min="8" max="8" width="59" style="29" customWidth="1"/>
    <col min="9" max="9" width="20.7109375" style="34" customWidth="1"/>
    <col min="10" max="10" width="80.42578125" style="95" customWidth="1"/>
    <col min="11" max="16384" width="11.42578125" style="20"/>
  </cols>
  <sheetData>
    <row r="1" spans="1:10" ht="20.25" x14ac:dyDescent="0.25">
      <c r="A1" s="15" t="s">
        <v>197</v>
      </c>
      <c r="E1" s="38"/>
      <c r="F1" s="39"/>
      <c r="G1" s="39"/>
      <c r="H1" s="190" t="s">
        <v>247</v>
      </c>
      <c r="I1" s="17"/>
    </row>
    <row r="2" spans="1:10" x14ac:dyDescent="0.25">
      <c r="F2" s="39"/>
      <c r="G2" s="39"/>
      <c r="H2" s="21"/>
      <c r="I2" s="22"/>
    </row>
    <row r="3" spans="1:10" ht="18" x14ac:dyDescent="0.25">
      <c r="A3" s="23"/>
      <c r="F3" s="41"/>
      <c r="G3" s="41"/>
      <c r="H3" s="191" t="s">
        <v>288</v>
      </c>
      <c r="I3" s="24"/>
    </row>
    <row r="4" spans="1:10" ht="9.9499999999999993" customHeight="1" x14ac:dyDescent="0.25">
      <c r="A4" s="23"/>
      <c r="F4" s="39"/>
      <c r="G4" s="39"/>
      <c r="H4" s="26"/>
      <c r="I4" s="27"/>
    </row>
    <row r="5" spans="1:10" s="210" customFormat="1" ht="17.25" x14ac:dyDescent="0.25">
      <c r="A5" s="205"/>
      <c r="B5" s="206" t="s">
        <v>250</v>
      </c>
      <c r="C5" s="206" t="s">
        <v>251</v>
      </c>
      <c r="D5" s="206" t="s">
        <v>252</v>
      </c>
      <c r="E5" s="205"/>
      <c r="F5" s="207" t="s">
        <v>249</v>
      </c>
      <c r="G5" s="207" t="s">
        <v>393</v>
      </c>
      <c r="H5" s="208" t="s">
        <v>272</v>
      </c>
      <c r="I5" s="209" t="s">
        <v>347</v>
      </c>
      <c r="J5" s="332"/>
    </row>
    <row r="6" spans="1:10" ht="9.9499999999999993" customHeight="1" thickBot="1" x14ac:dyDescent="0.3">
      <c r="A6" s="23"/>
      <c r="E6" s="23"/>
      <c r="F6" s="40"/>
      <c r="G6" s="40"/>
      <c r="H6" s="23"/>
      <c r="I6" s="42"/>
    </row>
    <row r="7" spans="1:10" ht="18" x14ac:dyDescent="0.2">
      <c r="A7" s="23"/>
      <c r="B7" s="33" t="s">
        <v>273</v>
      </c>
      <c r="C7" s="33">
        <f>168+_L1</f>
        <v>168</v>
      </c>
      <c r="D7" s="33">
        <v>7</v>
      </c>
      <c r="E7" s="548" t="s">
        <v>289</v>
      </c>
      <c r="F7" s="231" t="s">
        <v>285</v>
      </c>
      <c r="G7" s="238" t="s">
        <v>384</v>
      </c>
      <c r="H7" s="226" t="s">
        <v>290</v>
      </c>
      <c r="I7" s="467">
        <f>+'IF 11'!I53</f>
        <v>0</v>
      </c>
    </row>
    <row r="8" spans="1:10" ht="18.75" thickBot="1" x14ac:dyDescent="0.25">
      <c r="A8" s="23"/>
      <c r="B8" s="33" t="s">
        <v>348</v>
      </c>
      <c r="C8" s="33">
        <v>7</v>
      </c>
      <c r="D8" s="33">
        <v>7</v>
      </c>
      <c r="E8" s="549"/>
      <c r="F8" s="255" t="s">
        <v>349</v>
      </c>
      <c r="G8" s="256"/>
      <c r="H8" s="211" t="s">
        <v>292</v>
      </c>
      <c r="I8" s="468"/>
    </row>
    <row r="9" spans="1:10" ht="15" thickBot="1" x14ac:dyDescent="0.25">
      <c r="B9" s="33" t="s">
        <v>348</v>
      </c>
      <c r="C9" s="33">
        <v>25</v>
      </c>
      <c r="D9" s="33">
        <v>7</v>
      </c>
      <c r="E9" s="550"/>
      <c r="F9" s="184"/>
      <c r="G9" s="199"/>
      <c r="H9" s="185" t="s">
        <v>294</v>
      </c>
      <c r="I9" s="53" t="str">
        <f>+IF(I8=0,"",I7/I8)</f>
        <v/>
      </c>
    </row>
    <row r="10" spans="1:10" ht="7.5" customHeight="1" thickBot="1" x14ac:dyDescent="0.25">
      <c r="A10" s="23"/>
      <c r="B10" s="33"/>
      <c r="C10" s="33"/>
      <c r="D10" s="33"/>
      <c r="E10" s="19"/>
      <c r="F10" s="19"/>
      <c r="G10" s="19"/>
      <c r="H10" s="19"/>
      <c r="I10" s="188"/>
    </row>
    <row r="11" spans="1:10" ht="25.5" x14ac:dyDescent="0.2">
      <c r="A11" s="23"/>
      <c r="B11" s="33" t="s">
        <v>255</v>
      </c>
      <c r="C11" s="33">
        <v>79</v>
      </c>
      <c r="D11" s="33">
        <v>5</v>
      </c>
      <c r="E11" s="548" t="s">
        <v>295</v>
      </c>
      <c r="F11" s="231" t="s">
        <v>291</v>
      </c>
      <c r="G11" s="238" t="s">
        <v>384</v>
      </c>
      <c r="H11" s="239" t="s">
        <v>296</v>
      </c>
      <c r="I11" s="469"/>
      <c r="J11" s="332" t="s">
        <v>350</v>
      </c>
    </row>
    <row r="12" spans="1:10" ht="18.75" thickBot="1" x14ac:dyDescent="0.25">
      <c r="A12" s="23"/>
      <c r="B12" s="33" t="s">
        <v>280</v>
      </c>
      <c r="C12" s="33">
        <v>34</v>
      </c>
      <c r="D12" s="33">
        <v>3</v>
      </c>
      <c r="E12" s="549"/>
      <c r="F12" s="232" t="s">
        <v>293</v>
      </c>
      <c r="G12" s="203" t="s">
        <v>384</v>
      </c>
      <c r="H12" s="233" t="s">
        <v>297</v>
      </c>
      <c r="I12" s="470"/>
    </row>
    <row r="13" spans="1:10" ht="18.75" thickBot="1" x14ac:dyDescent="0.25">
      <c r="A13" s="23"/>
      <c r="B13" s="23"/>
      <c r="C13" s="23"/>
      <c r="D13" s="23"/>
      <c r="E13" s="550"/>
      <c r="F13" s="184"/>
      <c r="G13" s="199"/>
      <c r="H13" s="185" t="s">
        <v>298</v>
      </c>
      <c r="I13" s="53" t="str">
        <f>+IF(I12=0,"",I11/I12)</f>
        <v/>
      </c>
    </row>
    <row r="14" spans="1:10" ht="7.5" customHeight="1" thickBot="1" x14ac:dyDescent="0.3">
      <c r="A14" s="23"/>
      <c r="B14" s="33" t="s">
        <v>299</v>
      </c>
      <c r="C14" s="33">
        <v>3</v>
      </c>
      <c r="D14" s="33">
        <v>3</v>
      </c>
      <c r="E14" s="19"/>
      <c r="F14" s="19"/>
      <c r="G14" s="19"/>
      <c r="H14" s="19"/>
      <c r="I14" s="188"/>
      <c r="J14" s="333"/>
    </row>
    <row r="15" spans="1:10" ht="18" customHeight="1" x14ac:dyDescent="0.2">
      <c r="A15" s="23"/>
      <c r="B15" s="33" t="s">
        <v>299</v>
      </c>
      <c r="C15" s="33">
        <v>23</v>
      </c>
      <c r="D15" s="33">
        <v>3</v>
      </c>
      <c r="E15" s="545" t="s">
        <v>300</v>
      </c>
      <c r="F15" s="231" t="s">
        <v>386</v>
      </c>
      <c r="G15" s="224" t="s">
        <v>383</v>
      </c>
      <c r="H15" s="225" t="s">
        <v>301</v>
      </c>
      <c r="I15" s="500">
        <f>+SUM(I16:I32)</f>
        <v>0</v>
      </c>
    </row>
    <row r="16" spans="1:10" ht="18" outlineLevel="1" x14ac:dyDescent="0.2">
      <c r="A16" s="23"/>
      <c r="B16" s="33"/>
      <c r="C16" s="33"/>
      <c r="D16" s="33"/>
      <c r="E16" s="546"/>
      <c r="F16" s="228" t="s">
        <v>493</v>
      </c>
      <c r="G16" s="215" t="s">
        <v>383</v>
      </c>
      <c r="H16" s="521" t="s">
        <v>443</v>
      </c>
      <c r="I16" s="472"/>
    </row>
    <row r="17" spans="1:10" ht="18" outlineLevel="1" x14ac:dyDescent="0.25">
      <c r="A17" s="23"/>
      <c r="B17" s="33"/>
      <c r="C17" s="33"/>
      <c r="D17" s="33"/>
      <c r="E17" s="546"/>
      <c r="F17" s="228" t="s">
        <v>399</v>
      </c>
      <c r="G17" s="215" t="s">
        <v>383</v>
      </c>
      <c r="H17" s="521" t="s">
        <v>444</v>
      </c>
      <c r="I17" s="472"/>
      <c r="J17" s="333"/>
    </row>
    <row r="18" spans="1:10" ht="18" outlineLevel="1" x14ac:dyDescent="0.2">
      <c r="A18" s="23"/>
      <c r="B18" s="33"/>
      <c r="C18" s="33"/>
      <c r="D18" s="33"/>
      <c r="E18" s="546"/>
      <c r="F18" s="228" t="s">
        <v>400</v>
      </c>
      <c r="G18" s="215" t="s">
        <v>383</v>
      </c>
      <c r="H18" s="521" t="s">
        <v>445</v>
      </c>
      <c r="I18" s="472"/>
    </row>
    <row r="19" spans="1:10" ht="18" outlineLevel="1" x14ac:dyDescent="0.2">
      <c r="A19" s="23"/>
      <c r="B19" s="33"/>
      <c r="C19" s="33"/>
      <c r="D19" s="33"/>
      <c r="E19" s="546"/>
      <c r="F19" s="228" t="s">
        <v>401</v>
      </c>
      <c r="G19" s="215" t="s">
        <v>383</v>
      </c>
      <c r="H19" s="521" t="s">
        <v>446</v>
      </c>
      <c r="I19" s="472"/>
    </row>
    <row r="20" spans="1:10" ht="18" outlineLevel="1" x14ac:dyDescent="0.2">
      <c r="A20" s="23"/>
      <c r="B20" s="33"/>
      <c r="C20" s="33"/>
      <c r="D20" s="33"/>
      <c r="E20" s="546"/>
      <c r="F20" s="228" t="s">
        <v>402</v>
      </c>
      <c r="G20" s="215" t="s">
        <v>383</v>
      </c>
      <c r="H20" s="521" t="s">
        <v>447</v>
      </c>
      <c r="I20" s="472"/>
    </row>
    <row r="21" spans="1:10" ht="18" outlineLevel="1" x14ac:dyDescent="0.2">
      <c r="A21" s="23"/>
      <c r="B21" s="33"/>
      <c r="C21" s="33"/>
      <c r="D21" s="33"/>
      <c r="E21" s="546"/>
      <c r="F21" s="228" t="s">
        <v>403</v>
      </c>
      <c r="G21" s="215" t="s">
        <v>383</v>
      </c>
      <c r="H21" s="521" t="s">
        <v>442</v>
      </c>
      <c r="I21" s="472"/>
    </row>
    <row r="22" spans="1:10" ht="18" outlineLevel="1" x14ac:dyDescent="0.2">
      <c r="A22" s="23"/>
      <c r="B22" s="33"/>
      <c r="C22" s="33"/>
      <c r="D22" s="33"/>
      <c r="E22" s="546"/>
      <c r="F22" s="228" t="s">
        <v>404</v>
      </c>
      <c r="G22" s="215" t="s">
        <v>383</v>
      </c>
      <c r="H22" s="521" t="s">
        <v>448</v>
      </c>
      <c r="I22" s="472"/>
    </row>
    <row r="23" spans="1:10" ht="18" outlineLevel="1" x14ac:dyDescent="0.25">
      <c r="A23" s="23"/>
      <c r="B23" s="33"/>
      <c r="C23" s="33"/>
      <c r="D23" s="33"/>
      <c r="E23" s="546"/>
      <c r="F23" s="228" t="s">
        <v>405</v>
      </c>
      <c r="G23" s="215" t="s">
        <v>383</v>
      </c>
      <c r="H23" s="521" t="s">
        <v>449</v>
      </c>
      <c r="I23" s="472"/>
      <c r="J23" s="333"/>
    </row>
    <row r="24" spans="1:10" ht="18" outlineLevel="1" x14ac:dyDescent="0.2">
      <c r="A24" s="23"/>
      <c r="B24" s="33"/>
      <c r="C24" s="33"/>
      <c r="D24" s="33"/>
      <c r="E24" s="546"/>
      <c r="F24" s="228" t="s">
        <v>406</v>
      </c>
      <c r="G24" s="215" t="s">
        <v>383</v>
      </c>
      <c r="H24" s="521" t="s">
        <v>450</v>
      </c>
      <c r="I24" s="472"/>
      <c r="J24" s="334"/>
    </row>
    <row r="25" spans="1:10" ht="18" customHeight="1" outlineLevel="1" x14ac:dyDescent="0.2">
      <c r="A25" s="23"/>
      <c r="B25" s="33"/>
      <c r="C25" s="33"/>
      <c r="D25" s="33"/>
      <c r="E25" s="546"/>
      <c r="F25" s="228" t="s">
        <v>407</v>
      </c>
      <c r="G25" s="215" t="s">
        <v>383</v>
      </c>
      <c r="H25" s="521" t="s">
        <v>451</v>
      </c>
      <c r="I25" s="472"/>
    </row>
    <row r="26" spans="1:10" ht="18" customHeight="1" outlineLevel="1" x14ac:dyDescent="0.2">
      <c r="A26" s="23"/>
      <c r="B26" s="33"/>
      <c r="C26" s="33"/>
      <c r="D26" s="33"/>
      <c r="E26" s="546"/>
      <c r="F26" s="228" t="s">
        <v>408</v>
      </c>
      <c r="G26" s="215" t="s">
        <v>383</v>
      </c>
      <c r="H26" s="521" t="s">
        <v>452</v>
      </c>
      <c r="I26" s="472"/>
    </row>
    <row r="27" spans="1:10" ht="18" customHeight="1" outlineLevel="1" x14ac:dyDescent="0.25">
      <c r="A27" s="23"/>
      <c r="B27" s="33"/>
      <c r="C27" s="33"/>
      <c r="D27" s="33"/>
      <c r="E27" s="546"/>
      <c r="F27" s="228" t="s">
        <v>318</v>
      </c>
      <c r="G27" s="215" t="s">
        <v>383</v>
      </c>
      <c r="H27" s="521" t="s">
        <v>454</v>
      </c>
      <c r="I27" s="472"/>
      <c r="J27" s="333"/>
    </row>
    <row r="28" spans="1:10" ht="18" customHeight="1" outlineLevel="1" x14ac:dyDescent="0.2">
      <c r="A28" s="23"/>
      <c r="B28" s="33"/>
      <c r="C28" s="33"/>
      <c r="D28" s="33"/>
      <c r="E28" s="546"/>
      <c r="F28" s="228" t="s">
        <v>409</v>
      </c>
      <c r="G28" s="215" t="s">
        <v>383</v>
      </c>
      <c r="H28" s="521" t="s">
        <v>455</v>
      </c>
      <c r="I28" s="472"/>
      <c r="J28" s="334"/>
    </row>
    <row r="29" spans="1:10" ht="18" customHeight="1" outlineLevel="1" x14ac:dyDescent="0.2">
      <c r="A29" s="23"/>
      <c r="B29" s="33"/>
      <c r="C29" s="33"/>
      <c r="D29" s="33"/>
      <c r="E29" s="546"/>
      <c r="F29" s="228" t="s">
        <v>410</v>
      </c>
      <c r="G29" s="215" t="s">
        <v>383</v>
      </c>
      <c r="H29" s="521" t="s">
        <v>456</v>
      </c>
      <c r="I29" s="472"/>
    </row>
    <row r="30" spans="1:10" ht="18" customHeight="1" outlineLevel="1" x14ac:dyDescent="0.2">
      <c r="A30" s="23"/>
      <c r="B30" s="33"/>
      <c r="C30" s="33"/>
      <c r="D30" s="33"/>
      <c r="E30" s="546"/>
      <c r="F30" s="228" t="s">
        <v>411</v>
      </c>
      <c r="G30" s="215" t="s">
        <v>383</v>
      </c>
      <c r="H30" s="521" t="s">
        <v>457</v>
      </c>
      <c r="I30" s="472"/>
    </row>
    <row r="31" spans="1:10" ht="18" customHeight="1" outlineLevel="1" x14ac:dyDescent="0.2">
      <c r="A31" s="23"/>
      <c r="B31" s="33"/>
      <c r="C31" s="33"/>
      <c r="D31" s="33"/>
      <c r="E31" s="546"/>
      <c r="F31" s="228" t="s">
        <v>525</v>
      </c>
      <c r="G31" s="215" t="s">
        <v>383</v>
      </c>
      <c r="H31" s="521" t="s">
        <v>526</v>
      </c>
      <c r="I31" s="472"/>
    </row>
    <row r="32" spans="1:10" ht="18" customHeight="1" outlineLevel="1" x14ac:dyDescent="0.2">
      <c r="A32" s="23"/>
      <c r="B32" s="33"/>
      <c r="C32" s="33"/>
      <c r="D32" s="33"/>
      <c r="E32" s="546"/>
      <c r="F32" s="229" t="s">
        <v>412</v>
      </c>
      <c r="G32" s="217" t="s">
        <v>383</v>
      </c>
      <c r="H32" s="522" t="s">
        <v>453</v>
      </c>
      <c r="I32" s="474"/>
    </row>
    <row r="33" spans="1:10" ht="28.5" x14ac:dyDescent="0.25">
      <c r="A33" s="23"/>
      <c r="B33" s="33" t="s">
        <v>299</v>
      </c>
      <c r="C33" s="33">
        <v>42</v>
      </c>
      <c r="D33" s="33">
        <v>3</v>
      </c>
      <c r="E33" s="546"/>
      <c r="F33" s="232" t="s">
        <v>492</v>
      </c>
      <c r="G33" s="203" t="s">
        <v>381</v>
      </c>
      <c r="H33" s="233" t="s">
        <v>302</v>
      </c>
      <c r="I33" s="523" t="str">
        <f>+IF(OR(I34="",I35=""),"",(I34+I35)/2)</f>
        <v/>
      </c>
      <c r="J33" s="333"/>
    </row>
    <row r="34" spans="1:10" ht="18" customHeight="1" outlineLevel="1" x14ac:dyDescent="0.2">
      <c r="A34" s="23"/>
      <c r="B34" s="33"/>
      <c r="C34" s="33"/>
      <c r="D34" s="33"/>
      <c r="E34" s="546"/>
      <c r="F34" s="228" t="s">
        <v>145</v>
      </c>
      <c r="G34" s="230" t="s">
        <v>415</v>
      </c>
      <c r="H34" s="237" t="s">
        <v>414</v>
      </c>
      <c r="I34" s="475">
        <f>+'IF 11'!I8</f>
        <v>0</v>
      </c>
    </row>
    <row r="35" spans="1:10" ht="18" customHeight="1" outlineLevel="1" thickBot="1" x14ac:dyDescent="0.25">
      <c r="A35" s="23"/>
      <c r="B35" s="33"/>
      <c r="C35" s="33"/>
      <c r="D35" s="33"/>
      <c r="E35" s="546"/>
      <c r="F35" s="259" t="s">
        <v>489</v>
      </c>
      <c r="G35" s="260" t="s">
        <v>416</v>
      </c>
      <c r="H35" s="261" t="s">
        <v>413</v>
      </c>
      <c r="I35" s="476"/>
    </row>
    <row r="36" spans="1:10" ht="18.75" thickBot="1" x14ac:dyDescent="0.25">
      <c r="A36" s="23"/>
      <c r="B36" s="33" t="s">
        <v>299</v>
      </c>
      <c r="C36" s="33">
        <v>58</v>
      </c>
      <c r="D36" s="33">
        <v>3</v>
      </c>
      <c r="E36" s="547"/>
      <c r="F36" s="184"/>
      <c r="G36" s="199"/>
      <c r="H36" s="185" t="s">
        <v>303</v>
      </c>
      <c r="I36" s="524" t="str">
        <f>+IF(I33="","",I15/I33)</f>
        <v/>
      </c>
    </row>
    <row r="37" spans="1:10" ht="7.5" customHeight="1" thickBot="1" x14ac:dyDescent="0.25">
      <c r="A37" s="23"/>
      <c r="B37" s="33" t="s">
        <v>299</v>
      </c>
      <c r="C37" s="33">
        <v>61</v>
      </c>
      <c r="D37" s="33">
        <v>3</v>
      </c>
      <c r="E37" s="19"/>
      <c r="F37" s="19"/>
      <c r="G37" s="19"/>
      <c r="H37" s="19"/>
      <c r="I37" s="188"/>
    </row>
    <row r="38" spans="1:10" ht="18" x14ac:dyDescent="0.2">
      <c r="A38" s="23"/>
      <c r="B38" s="33" t="s">
        <v>299</v>
      </c>
      <c r="C38" s="33">
        <v>69</v>
      </c>
      <c r="D38" s="33">
        <v>3</v>
      </c>
      <c r="E38" s="545" t="s">
        <v>304</v>
      </c>
      <c r="F38" s="234" t="s">
        <v>391</v>
      </c>
      <c r="G38" s="236" t="s">
        <v>383</v>
      </c>
      <c r="H38" s="226" t="s">
        <v>305</v>
      </c>
      <c r="I38" s="480">
        <f>+SUM(I39:I42)</f>
        <v>0</v>
      </c>
    </row>
    <row r="39" spans="1:10" ht="18" customHeight="1" outlineLevel="1" x14ac:dyDescent="0.2">
      <c r="A39" s="23"/>
      <c r="B39" s="33"/>
      <c r="C39" s="33"/>
      <c r="D39" s="33"/>
      <c r="E39" s="546"/>
      <c r="F39" s="228" t="s">
        <v>318</v>
      </c>
      <c r="G39" s="215" t="s">
        <v>383</v>
      </c>
      <c r="H39" s="237" t="s">
        <v>454</v>
      </c>
      <c r="I39" s="475">
        <f>+I27</f>
        <v>0</v>
      </c>
    </row>
    <row r="40" spans="1:10" ht="18" customHeight="1" outlineLevel="1" x14ac:dyDescent="0.2">
      <c r="A40" s="23"/>
      <c r="B40" s="33"/>
      <c r="C40" s="33"/>
      <c r="D40" s="33"/>
      <c r="E40" s="546"/>
      <c r="F40" s="228" t="s">
        <v>409</v>
      </c>
      <c r="G40" s="215" t="s">
        <v>383</v>
      </c>
      <c r="H40" s="237" t="s">
        <v>455</v>
      </c>
      <c r="I40" s="475">
        <f>+I28</f>
        <v>0</v>
      </c>
    </row>
    <row r="41" spans="1:10" ht="18" customHeight="1" outlineLevel="1" x14ac:dyDescent="0.2">
      <c r="A41" s="23"/>
      <c r="B41" s="33"/>
      <c r="C41" s="33"/>
      <c r="D41" s="33"/>
      <c r="E41" s="546"/>
      <c r="F41" s="228" t="s">
        <v>410</v>
      </c>
      <c r="G41" s="215" t="s">
        <v>383</v>
      </c>
      <c r="H41" s="237" t="s">
        <v>456</v>
      </c>
      <c r="I41" s="475">
        <f>+I29</f>
        <v>0</v>
      </c>
    </row>
    <row r="42" spans="1:10" ht="18" customHeight="1" outlineLevel="1" x14ac:dyDescent="0.2">
      <c r="A42" s="23"/>
      <c r="B42" s="33"/>
      <c r="C42" s="33"/>
      <c r="D42" s="33"/>
      <c r="E42" s="546"/>
      <c r="F42" s="228" t="s">
        <v>411</v>
      </c>
      <c r="G42" s="215" t="s">
        <v>383</v>
      </c>
      <c r="H42" s="237" t="s">
        <v>457</v>
      </c>
      <c r="I42" s="475">
        <f>+I30</f>
        <v>0</v>
      </c>
      <c r="J42" s="334"/>
    </row>
    <row r="43" spans="1:10" ht="18.75" thickBot="1" x14ac:dyDescent="0.25">
      <c r="A43" s="23"/>
      <c r="B43" s="33" t="s">
        <v>299</v>
      </c>
      <c r="C43" s="33">
        <v>72</v>
      </c>
      <c r="D43" s="33">
        <v>3</v>
      </c>
      <c r="E43" s="546"/>
      <c r="F43" s="232"/>
      <c r="G43" s="203"/>
      <c r="H43" s="211" t="s">
        <v>302</v>
      </c>
      <c r="I43" s="499">
        <f>+IF(OR(I44="",I45=""),"",(I44+I45)/2)</f>
        <v>0</v>
      </c>
    </row>
    <row r="44" spans="1:10" ht="18" customHeight="1" outlineLevel="1" x14ac:dyDescent="0.2">
      <c r="A44" s="23"/>
      <c r="B44" s="33"/>
      <c r="C44" s="33"/>
      <c r="D44" s="33"/>
      <c r="E44" s="546"/>
      <c r="F44" s="228" t="s">
        <v>145</v>
      </c>
      <c r="G44" s="230" t="s">
        <v>415</v>
      </c>
      <c r="H44" s="525" t="s">
        <v>414</v>
      </c>
      <c r="I44" s="475">
        <f>+I34</f>
        <v>0</v>
      </c>
    </row>
    <row r="45" spans="1:10" ht="18" customHeight="1" outlineLevel="1" thickBot="1" x14ac:dyDescent="0.25">
      <c r="A45" s="23"/>
      <c r="B45" s="33"/>
      <c r="C45" s="33"/>
      <c r="D45" s="33"/>
      <c r="E45" s="546"/>
      <c r="F45" s="259" t="s">
        <v>489</v>
      </c>
      <c r="G45" s="260" t="s">
        <v>416</v>
      </c>
      <c r="H45" s="261" t="s">
        <v>413</v>
      </c>
      <c r="I45" s="475">
        <f>+I35</f>
        <v>0</v>
      </c>
    </row>
    <row r="46" spans="1:10" ht="18.75" thickBot="1" x14ac:dyDescent="0.25">
      <c r="A46" s="23"/>
      <c r="B46" s="33"/>
      <c r="C46" s="33"/>
      <c r="D46" s="33"/>
      <c r="E46" s="547"/>
      <c r="F46" s="184"/>
      <c r="G46" s="199"/>
      <c r="H46" s="185" t="s">
        <v>306</v>
      </c>
      <c r="I46" s="524">
        <f>+IF(I43=0,0,I38/I43)</f>
        <v>0</v>
      </c>
    </row>
    <row r="47" spans="1:10" ht="7.5" customHeight="1" thickBot="1" x14ac:dyDescent="0.25">
      <c r="A47" s="23"/>
      <c r="B47" s="33" t="s">
        <v>299</v>
      </c>
      <c r="C47" s="33">
        <v>80</v>
      </c>
      <c r="D47" s="33">
        <v>3</v>
      </c>
      <c r="E47" s="19"/>
      <c r="F47" s="19"/>
      <c r="G47" s="19"/>
      <c r="H47" s="19"/>
      <c r="I47" s="188"/>
    </row>
    <row r="48" spans="1:10" ht="18" x14ac:dyDescent="0.2">
      <c r="A48" s="23"/>
      <c r="B48" s="33" t="s">
        <v>299</v>
      </c>
      <c r="C48" s="33">
        <v>85</v>
      </c>
      <c r="D48" s="33">
        <v>3</v>
      </c>
      <c r="E48" s="548" t="s">
        <v>307</v>
      </c>
      <c r="F48" s="234" t="s">
        <v>318</v>
      </c>
      <c r="G48" s="236" t="s">
        <v>383</v>
      </c>
      <c r="H48" s="226" t="s">
        <v>308</v>
      </c>
      <c r="I48" s="480">
        <f>+I27</f>
        <v>0</v>
      </c>
    </row>
    <row r="49" spans="1:10" ht="18" x14ac:dyDescent="0.2">
      <c r="A49" s="23"/>
      <c r="B49" s="33" t="s">
        <v>299</v>
      </c>
      <c r="C49" s="33">
        <v>97</v>
      </c>
      <c r="D49" s="33">
        <v>3</v>
      </c>
      <c r="E49" s="549"/>
      <c r="F49" s="232"/>
      <c r="G49" s="203"/>
      <c r="H49" s="233" t="s">
        <v>302</v>
      </c>
      <c r="I49" s="523">
        <f>+IF(OR(I50="",I51=""),"",(I50+I51)/2)</f>
        <v>0</v>
      </c>
      <c r="J49" s="332"/>
    </row>
    <row r="50" spans="1:10" ht="18" customHeight="1" outlineLevel="1" x14ac:dyDescent="0.2">
      <c r="A50" s="23"/>
      <c r="B50" s="33"/>
      <c r="C50" s="33"/>
      <c r="D50" s="33"/>
      <c r="E50" s="549"/>
      <c r="F50" s="228" t="s">
        <v>145</v>
      </c>
      <c r="G50" s="230" t="s">
        <v>415</v>
      </c>
      <c r="H50" s="525" t="s">
        <v>414</v>
      </c>
      <c r="I50" s="475">
        <f>+I34</f>
        <v>0</v>
      </c>
    </row>
    <row r="51" spans="1:10" ht="18" customHeight="1" outlineLevel="1" thickBot="1" x14ac:dyDescent="0.25">
      <c r="A51" s="23"/>
      <c r="B51" s="33"/>
      <c r="C51" s="33"/>
      <c r="D51" s="33"/>
      <c r="E51" s="549"/>
      <c r="F51" s="259" t="s">
        <v>489</v>
      </c>
      <c r="G51" s="260" t="s">
        <v>416</v>
      </c>
      <c r="H51" s="261" t="s">
        <v>413</v>
      </c>
      <c r="I51" s="475">
        <f>+I35</f>
        <v>0</v>
      </c>
      <c r="J51" s="334"/>
    </row>
    <row r="52" spans="1:10" ht="18.75" thickBot="1" x14ac:dyDescent="0.25">
      <c r="A52" s="23"/>
      <c r="B52" s="33" t="s">
        <v>299</v>
      </c>
      <c r="C52" s="33">
        <v>100</v>
      </c>
      <c r="D52" s="33">
        <v>3</v>
      </c>
      <c r="E52" s="550"/>
      <c r="F52" s="184"/>
      <c r="G52" s="199"/>
      <c r="H52" s="185" t="s">
        <v>309</v>
      </c>
      <c r="I52" s="524">
        <f>+IF(I49=0,0,I48/I49)</f>
        <v>0</v>
      </c>
    </row>
    <row r="53" spans="1:10" ht="18" x14ac:dyDescent="0.2">
      <c r="A53" s="23"/>
      <c r="B53" s="33" t="s">
        <v>299</v>
      </c>
      <c r="C53" s="33">
        <v>101</v>
      </c>
      <c r="D53" s="33">
        <v>3</v>
      </c>
      <c r="F53" s="39"/>
      <c r="G53" s="39"/>
      <c r="H53" s="26"/>
      <c r="I53" s="27"/>
      <c r="J53" s="332"/>
    </row>
    <row r="54" spans="1:10" ht="18" x14ac:dyDescent="0.2">
      <c r="A54" s="23"/>
      <c r="B54" s="33" t="s">
        <v>299</v>
      </c>
      <c r="C54" s="33">
        <v>102</v>
      </c>
      <c r="D54" s="33">
        <v>3</v>
      </c>
      <c r="F54" s="39"/>
      <c r="G54" s="39"/>
      <c r="H54" s="26"/>
      <c r="I54" s="27"/>
    </row>
    <row r="55" spans="1:10" ht="18" x14ac:dyDescent="0.2">
      <c r="A55" s="23"/>
      <c r="B55" s="33" t="s">
        <v>299</v>
      </c>
      <c r="C55" s="33">
        <v>105</v>
      </c>
      <c r="D55" s="33">
        <v>3</v>
      </c>
      <c r="F55" s="41"/>
      <c r="G55" s="41"/>
      <c r="H55" s="192" t="s">
        <v>310</v>
      </c>
      <c r="I55" s="24"/>
    </row>
    <row r="56" spans="1:10" ht="9.9499999999999993" customHeight="1" x14ac:dyDescent="0.2">
      <c r="A56" s="23"/>
      <c r="B56" s="33"/>
      <c r="C56" s="33"/>
      <c r="D56" s="33"/>
      <c r="F56" s="39"/>
      <c r="G56" s="39"/>
      <c r="H56" s="26"/>
      <c r="I56" s="27"/>
    </row>
    <row r="57" spans="1:10" s="210" customFormat="1" ht="17.25" x14ac:dyDescent="0.25">
      <c r="A57" s="205"/>
      <c r="B57" s="206"/>
      <c r="C57" s="206"/>
      <c r="D57" s="206"/>
      <c r="E57" s="205"/>
      <c r="F57" s="207" t="s">
        <v>249</v>
      </c>
      <c r="G57" s="207" t="s">
        <v>393</v>
      </c>
      <c r="H57" s="208" t="s">
        <v>272</v>
      </c>
      <c r="I57" s="209" t="s">
        <v>347</v>
      </c>
      <c r="J57" s="95"/>
    </row>
    <row r="58" spans="1:10" ht="9.9499999999999993" customHeight="1" thickBot="1" x14ac:dyDescent="0.25">
      <c r="A58" s="23"/>
      <c r="B58" s="23"/>
      <c r="C58" s="23"/>
      <c r="D58" s="23"/>
      <c r="E58" s="23"/>
      <c r="F58" s="40"/>
      <c r="G58" s="40"/>
      <c r="H58" s="23"/>
      <c r="I58" s="42"/>
    </row>
    <row r="59" spans="1:10" ht="28.5" x14ac:dyDescent="0.2">
      <c r="A59" s="23"/>
      <c r="B59" s="33" t="s">
        <v>267</v>
      </c>
      <c r="C59" s="33">
        <v>3</v>
      </c>
      <c r="D59" s="33">
        <v>3</v>
      </c>
      <c r="E59" s="545" t="s">
        <v>311</v>
      </c>
      <c r="F59" s="231" t="s">
        <v>495</v>
      </c>
      <c r="G59" s="238" t="s">
        <v>392</v>
      </c>
      <c r="H59" s="239" t="s">
        <v>312</v>
      </c>
      <c r="I59" s="477">
        <f>SUM(I60:I74)-SUM(I76:I92)</f>
        <v>0</v>
      </c>
    </row>
    <row r="60" spans="1:10" ht="18" customHeight="1" outlineLevel="1" x14ac:dyDescent="0.2">
      <c r="A60" s="23"/>
      <c r="B60" s="33"/>
      <c r="C60" s="33"/>
      <c r="D60" s="33"/>
      <c r="E60" s="546"/>
      <c r="F60" s="228" t="s">
        <v>417</v>
      </c>
      <c r="G60" s="215" t="s">
        <v>389</v>
      </c>
      <c r="H60" s="237" t="s">
        <v>468</v>
      </c>
      <c r="I60" s="472"/>
    </row>
    <row r="61" spans="1:10" ht="18" customHeight="1" outlineLevel="1" x14ac:dyDescent="0.2">
      <c r="A61" s="23"/>
      <c r="B61" s="33"/>
      <c r="C61" s="33"/>
      <c r="D61" s="33"/>
      <c r="E61" s="546"/>
      <c r="F61" s="228" t="s">
        <v>418</v>
      </c>
      <c r="G61" s="215" t="s">
        <v>389</v>
      </c>
      <c r="H61" s="237" t="s">
        <v>469</v>
      </c>
      <c r="I61" s="472"/>
    </row>
    <row r="62" spans="1:10" ht="18" customHeight="1" outlineLevel="1" x14ac:dyDescent="0.2">
      <c r="A62" s="23"/>
      <c r="B62" s="33"/>
      <c r="C62" s="33"/>
      <c r="D62" s="33"/>
      <c r="E62" s="546"/>
      <c r="F62" s="228" t="s">
        <v>419</v>
      </c>
      <c r="G62" s="215" t="s">
        <v>389</v>
      </c>
      <c r="H62" s="237" t="s">
        <v>470</v>
      </c>
      <c r="I62" s="472"/>
    </row>
    <row r="63" spans="1:10" ht="18" customHeight="1" outlineLevel="1" x14ac:dyDescent="0.2">
      <c r="A63" s="23"/>
      <c r="B63" s="33"/>
      <c r="C63" s="33"/>
      <c r="D63" s="33"/>
      <c r="E63" s="546"/>
      <c r="F63" s="228" t="s">
        <v>420</v>
      </c>
      <c r="G63" s="215" t="s">
        <v>389</v>
      </c>
      <c r="H63" s="237" t="s">
        <v>471</v>
      </c>
      <c r="I63" s="472"/>
    </row>
    <row r="64" spans="1:10" ht="18" customHeight="1" outlineLevel="1" x14ac:dyDescent="0.2">
      <c r="A64" s="23"/>
      <c r="B64" s="33"/>
      <c r="C64" s="33"/>
      <c r="D64" s="33"/>
      <c r="E64" s="546"/>
      <c r="F64" s="228" t="s">
        <v>421</v>
      </c>
      <c r="G64" s="215" t="s">
        <v>389</v>
      </c>
      <c r="H64" s="237" t="s">
        <v>472</v>
      </c>
      <c r="I64" s="472"/>
    </row>
    <row r="65" spans="1:10" ht="18" customHeight="1" outlineLevel="1" x14ac:dyDescent="0.2">
      <c r="A65" s="23"/>
      <c r="B65" s="33"/>
      <c r="C65" s="33"/>
      <c r="D65" s="33"/>
      <c r="E65" s="546"/>
      <c r="F65" s="228" t="s">
        <v>422</v>
      </c>
      <c r="G65" s="215" t="s">
        <v>389</v>
      </c>
      <c r="H65" s="237" t="s">
        <v>473</v>
      </c>
      <c r="I65" s="472"/>
    </row>
    <row r="66" spans="1:10" ht="18" customHeight="1" outlineLevel="1" x14ac:dyDescent="0.2">
      <c r="A66" s="23"/>
      <c r="B66" s="33"/>
      <c r="C66" s="33"/>
      <c r="D66" s="33"/>
      <c r="E66" s="546"/>
      <c r="F66" s="228" t="s">
        <v>423</v>
      </c>
      <c r="G66" s="215" t="s">
        <v>389</v>
      </c>
      <c r="H66" s="237" t="s">
        <v>474</v>
      </c>
      <c r="I66" s="472"/>
    </row>
    <row r="67" spans="1:10" ht="18" customHeight="1" outlineLevel="1" x14ac:dyDescent="0.2">
      <c r="A67" s="23"/>
      <c r="B67" s="33"/>
      <c r="C67" s="33"/>
      <c r="D67" s="33"/>
      <c r="E67" s="546"/>
      <c r="F67" s="228" t="s">
        <v>527</v>
      </c>
      <c r="G67" s="215" t="s">
        <v>389</v>
      </c>
      <c r="H67" s="237" t="s">
        <v>528</v>
      </c>
      <c r="I67" s="472"/>
    </row>
    <row r="68" spans="1:10" ht="18" customHeight="1" outlineLevel="1" x14ac:dyDescent="0.2">
      <c r="A68" s="23"/>
      <c r="B68" s="33"/>
      <c r="C68" s="33"/>
      <c r="D68" s="33"/>
      <c r="E68" s="546"/>
      <c r="F68" s="228" t="s">
        <v>424</v>
      </c>
      <c r="G68" s="215" t="s">
        <v>389</v>
      </c>
      <c r="H68" s="237" t="s">
        <v>475</v>
      </c>
      <c r="I68" s="472"/>
    </row>
    <row r="69" spans="1:10" ht="18" customHeight="1" outlineLevel="1" x14ac:dyDescent="0.2">
      <c r="A69" s="23"/>
      <c r="B69" s="33"/>
      <c r="C69" s="33"/>
      <c r="D69" s="33"/>
      <c r="E69" s="546"/>
      <c r="F69" s="228" t="s">
        <v>425</v>
      </c>
      <c r="G69" s="215" t="s">
        <v>389</v>
      </c>
      <c r="H69" s="237" t="s">
        <v>476</v>
      </c>
      <c r="I69" s="472"/>
    </row>
    <row r="70" spans="1:10" ht="18" customHeight="1" outlineLevel="1" x14ac:dyDescent="0.2">
      <c r="A70" s="23"/>
      <c r="B70" s="33"/>
      <c r="C70" s="33"/>
      <c r="D70" s="33"/>
      <c r="E70" s="546"/>
      <c r="F70" s="228" t="s">
        <v>426</v>
      </c>
      <c r="G70" s="215" t="s">
        <v>389</v>
      </c>
      <c r="H70" s="237" t="s">
        <v>477</v>
      </c>
      <c r="I70" s="472"/>
    </row>
    <row r="71" spans="1:10" ht="18" customHeight="1" outlineLevel="1" x14ac:dyDescent="0.2">
      <c r="A71" s="23"/>
      <c r="B71" s="33"/>
      <c r="C71" s="33"/>
      <c r="D71" s="33"/>
      <c r="E71" s="546"/>
      <c r="F71" s="228" t="s">
        <v>427</v>
      </c>
      <c r="G71" s="215" t="s">
        <v>389</v>
      </c>
      <c r="H71" s="237" t="s">
        <v>478</v>
      </c>
      <c r="I71" s="472"/>
    </row>
    <row r="72" spans="1:10" ht="18" customHeight="1" outlineLevel="1" x14ac:dyDescent="0.2">
      <c r="A72" s="23"/>
      <c r="B72" s="33"/>
      <c r="C72" s="33"/>
      <c r="D72" s="33"/>
      <c r="E72" s="546"/>
      <c r="F72" s="228" t="s">
        <v>428</v>
      </c>
      <c r="G72" s="215" t="s">
        <v>389</v>
      </c>
      <c r="H72" s="237" t="s">
        <v>479</v>
      </c>
      <c r="I72" s="472"/>
    </row>
    <row r="73" spans="1:10" ht="18" customHeight="1" outlineLevel="1" x14ac:dyDescent="0.2">
      <c r="A73" s="23"/>
      <c r="B73" s="33"/>
      <c r="C73" s="33"/>
      <c r="D73" s="33"/>
      <c r="E73" s="546"/>
      <c r="F73" s="228" t="s">
        <v>429</v>
      </c>
      <c r="G73" s="215" t="s">
        <v>389</v>
      </c>
      <c r="H73" s="237" t="s">
        <v>480</v>
      </c>
      <c r="I73" s="472"/>
    </row>
    <row r="74" spans="1:10" ht="18" customHeight="1" outlineLevel="1" x14ac:dyDescent="0.2">
      <c r="A74" s="23"/>
      <c r="B74" s="33"/>
      <c r="C74" s="33"/>
      <c r="D74" s="33"/>
      <c r="E74" s="546"/>
      <c r="F74" s="228" t="s">
        <v>430</v>
      </c>
      <c r="G74" s="215" t="s">
        <v>389</v>
      </c>
      <c r="H74" s="237" t="s">
        <v>481</v>
      </c>
      <c r="I74" s="472"/>
    </row>
    <row r="75" spans="1:10" ht="1.5" customHeight="1" outlineLevel="1" x14ac:dyDescent="0.2">
      <c r="A75" s="23"/>
      <c r="B75" s="33"/>
      <c r="C75" s="33"/>
      <c r="D75" s="33"/>
      <c r="E75" s="546"/>
      <c r="F75" s="228"/>
      <c r="G75" s="215"/>
      <c r="H75" s="237"/>
      <c r="I75" s="475"/>
    </row>
    <row r="76" spans="1:10" s="43" customFormat="1" ht="18" outlineLevel="1" x14ac:dyDescent="0.2">
      <c r="A76" s="241"/>
      <c r="B76" s="242"/>
      <c r="C76" s="242"/>
      <c r="D76" s="242"/>
      <c r="E76" s="546"/>
      <c r="F76" s="259" t="s">
        <v>493</v>
      </c>
      <c r="G76" s="260" t="s">
        <v>383</v>
      </c>
      <c r="H76" s="511" t="s">
        <v>443</v>
      </c>
      <c r="I76" s="512">
        <f t="shared" ref="I76:I92" si="0">+I16</f>
        <v>0</v>
      </c>
      <c r="J76" s="95"/>
    </row>
    <row r="77" spans="1:10" s="43" customFormat="1" ht="18" outlineLevel="1" x14ac:dyDescent="0.2">
      <c r="A77" s="241"/>
      <c r="B77" s="242"/>
      <c r="C77" s="242"/>
      <c r="D77" s="242"/>
      <c r="E77" s="546"/>
      <c r="F77" s="259" t="s">
        <v>399</v>
      </c>
      <c r="G77" s="260" t="s">
        <v>383</v>
      </c>
      <c r="H77" s="511" t="s">
        <v>444</v>
      </c>
      <c r="I77" s="512">
        <f t="shared" si="0"/>
        <v>0</v>
      </c>
      <c r="J77" s="95"/>
    </row>
    <row r="78" spans="1:10" s="43" customFormat="1" ht="18" outlineLevel="1" x14ac:dyDescent="0.2">
      <c r="A78" s="241"/>
      <c r="B78" s="242"/>
      <c r="C78" s="242"/>
      <c r="D78" s="242"/>
      <c r="E78" s="546"/>
      <c r="F78" s="259" t="s">
        <v>400</v>
      </c>
      <c r="G78" s="260" t="s">
        <v>383</v>
      </c>
      <c r="H78" s="511" t="s">
        <v>445</v>
      </c>
      <c r="I78" s="512">
        <f t="shared" si="0"/>
        <v>0</v>
      </c>
      <c r="J78" s="95"/>
    </row>
    <row r="79" spans="1:10" s="43" customFormat="1" ht="18" outlineLevel="1" x14ac:dyDescent="0.2">
      <c r="A79" s="241"/>
      <c r="B79" s="242"/>
      <c r="C79" s="242"/>
      <c r="D79" s="242"/>
      <c r="E79" s="546"/>
      <c r="F79" s="259" t="s">
        <v>401</v>
      </c>
      <c r="G79" s="260" t="s">
        <v>383</v>
      </c>
      <c r="H79" s="511" t="s">
        <v>446</v>
      </c>
      <c r="I79" s="512">
        <f t="shared" si="0"/>
        <v>0</v>
      </c>
      <c r="J79" s="95"/>
    </row>
    <row r="80" spans="1:10" s="43" customFormat="1" ht="18" outlineLevel="1" x14ac:dyDescent="0.2">
      <c r="A80" s="241"/>
      <c r="B80" s="242"/>
      <c r="C80" s="242"/>
      <c r="D80" s="242"/>
      <c r="E80" s="546"/>
      <c r="F80" s="259" t="s">
        <v>402</v>
      </c>
      <c r="G80" s="260" t="s">
        <v>383</v>
      </c>
      <c r="H80" s="511" t="s">
        <v>447</v>
      </c>
      <c r="I80" s="512">
        <f t="shared" si="0"/>
        <v>0</v>
      </c>
      <c r="J80" s="95"/>
    </row>
    <row r="81" spans="1:10" s="43" customFormat="1" ht="18" outlineLevel="1" x14ac:dyDescent="0.2">
      <c r="A81" s="241"/>
      <c r="B81" s="242"/>
      <c r="C81" s="242"/>
      <c r="D81" s="242"/>
      <c r="E81" s="546"/>
      <c r="F81" s="259" t="s">
        <v>403</v>
      </c>
      <c r="G81" s="260" t="s">
        <v>383</v>
      </c>
      <c r="H81" s="511" t="s">
        <v>442</v>
      </c>
      <c r="I81" s="512">
        <f t="shared" si="0"/>
        <v>0</v>
      </c>
      <c r="J81" s="95"/>
    </row>
    <row r="82" spans="1:10" s="43" customFormat="1" ht="18" outlineLevel="1" x14ac:dyDescent="0.2">
      <c r="A82" s="241"/>
      <c r="B82" s="242"/>
      <c r="C82" s="242"/>
      <c r="D82" s="242"/>
      <c r="E82" s="546"/>
      <c r="F82" s="259" t="s">
        <v>404</v>
      </c>
      <c r="G82" s="260" t="s">
        <v>383</v>
      </c>
      <c r="H82" s="511" t="s">
        <v>448</v>
      </c>
      <c r="I82" s="512">
        <f t="shared" si="0"/>
        <v>0</v>
      </c>
      <c r="J82" s="95"/>
    </row>
    <row r="83" spans="1:10" s="43" customFormat="1" ht="18" outlineLevel="1" x14ac:dyDescent="0.2">
      <c r="A83" s="241"/>
      <c r="B83" s="242"/>
      <c r="C83" s="242"/>
      <c r="D83" s="242"/>
      <c r="E83" s="546"/>
      <c r="F83" s="259" t="s">
        <v>405</v>
      </c>
      <c r="G83" s="260" t="s">
        <v>383</v>
      </c>
      <c r="H83" s="511" t="s">
        <v>449</v>
      </c>
      <c r="I83" s="512">
        <f t="shared" si="0"/>
        <v>0</v>
      </c>
      <c r="J83" s="95"/>
    </row>
    <row r="84" spans="1:10" s="43" customFormat="1" ht="18" outlineLevel="1" x14ac:dyDescent="0.2">
      <c r="A84" s="241"/>
      <c r="B84" s="242"/>
      <c r="C84" s="242"/>
      <c r="D84" s="242"/>
      <c r="E84" s="546"/>
      <c r="F84" s="259" t="s">
        <v>406</v>
      </c>
      <c r="G84" s="260" t="s">
        <v>383</v>
      </c>
      <c r="H84" s="511" t="s">
        <v>450</v>
      </c>
      <c r="I84" s="512">
        <f t="shared" si="0"/>
        <v>0</v>
      </c>
      <c r="J84" s="95"/>
    </row>
    <row r="85" spans="1:10" s="43" customFormat="1" ht="18" customHeight="1" outlineLevel="1" x14ac:dyDescent="0.2">
      <c r="A85" s="241"/>
      <c r="B85" s="242"/>
      <c r="C85" s="242"/>
      <c r="D85" s="242"/>
      <c r="E85" s="546"/>
      <c r="F85" s="259" t="s">
        <v>407</v>
      </c>
      <c r="G85" s="260" t="s">
        <v>383</v>
      </c>
      <c r="H85" s="511" t="s">
        <v>451</v>
      </c>
      <c r="I85" s="512">
        <f t="shared" si="0"/>
        <v>0</v>
      </c>
      <c r="J85" s="95"/>
    </row>
    <row r="86" spans="1:10" s="43" customFormat="1" ht="18" customHeight="1" outlineLevel="1" x14ac:dyDescent="0.2">
      <c r="A86" s="241"/>
      <c r="B86" s="242"/>
      <c r="C86" s="242"/>
      <c r="D86" s="242"/>
      <c r="E86" s="546"/>
      <c r="F86" s="259" t="s">
        <v>408</v>
      </c>
      <c r="G86" s="260" t="s">
        <v>383</v>
      </c>
      <c r="H86" s="511" t="s">
        <v>452</v>
      </c>
      <c r="I86" s="512">
        <f t="shared" si="0"/>
        <v>0</v>
      </c>
      <c r="J86" s="95"/>
    </row>
    <row r="87" spans="1:10" s="43" customFormat="1" ht="18" customHeight="1" outlineLevel="1" x14ac:dyDescent="0.2">
      <c r="A87" s="241"/>
      <c r="B87" s="242"/>
      <c r="C87" s="242"/>
      <c r="D87" s="242"/>
      <c r="E87" s="546"/>
      <c r="F87" s="259" t="s">
        <v>318</v>
      </c>
      <c r="G87" s="260" t="s">
        <v>383</v>
      </c>
      <c r="H87" s="511" t="s">
        <v>454</v>
      </c>
      <c r="I87" s="512">
        <f t="shared" si="0"/>
        <v>0</v>
      </c>
      <c r="J87" s="95"/>
    </row>
    <row r="88" spans="1:10" s="43" customFormat="1" ht="18" customHeight="1" outlineLevel="1" x14ac:dyDescent="0.2">
      <c r="A88" s="241"/>
      <c r="B88" s="242"/>
      <c r="C88" s="242"/>
      <c r="D88" s="242"/>
      <c r="E88" s="546"/>
      <c r="F88" s="259" t="s">
        <v>409</v>
      </c>
      <c r="G88" s="260" t="s">
        <v>383</v>
      </c>
      <c r="H88" s="511" t="s">
        <v>455</v>
      </c>
      <c r="I88" s="512">
        <f t="shared" si="0"/>
        <v>0</v>
      </c>
      <c r="J88" s="95"/>
    </row>
    <row r="89" spans="1:10" s="43" customFormat="1" ht="18" customHeight="1" outlineLevel="1" x14ac:dyDescent="0.2">
      <c r="A89" s="241"/>
      <c r="B89" s="242"/>
      <c r="C89" s="242"/>
      <c r="D89" s="242"/>
      <c r="E89" s="546"/>
      <c r="F89" s="259" t="s">
        <v>410</v>
      </c>
      <c r="G89" s="260" t="s">
        <v>383</v>
      </c>
      <c r="H89" s="511" t="s">
        <v>456</v>
      </c>
      <c r="I89" s="512">
        <f t="shared" si="0"/>
        <v>0</v>
      </c>
      <c r="J89" s="95"/>
    </row>
    <row r="90" spans="1:10" s="43" customFormat="1" ht="18" customHeight="1" outlineLevel="1" x14ac:dyDescent="0.2">
      <c r="A90" s="241"/>
      <c r="B90" s="242"/>
      <c r="C90" s="242"/>
      <c r="D90" s="242"/>
      <c r="E90" s="546"/>
      <c r="F90" s="259" t="s">
        <v>411</v>
      </c>
      <c r="G90" s="260" t="s">
        <v>383</v>
      </c>
      <c r="H90" s="511" t="s">
        <v>457</v>
      </c>
      <c r="I90" s="512">
        <f t="shared" si="0"/>
        <v>0</v>
      </c>
      <c r="J90" s="95"/>
    </row>
    <row r="91" spans="1:10" s="43" customFormat="1" ht="18" customHeight="1" outlineLevel="1" x14ac:dyDescent="0.2">
      <c r="A91" s="241"/>
      <c r="B91" s="242"/>
      <c r="C91" s="242"/>
      <c r="D91" s="242"/>
      <c r="E91" s="546"/>
      <c r="F91" s="259" t="s">
        <v>525</v>
      </c>
      <c r="G91" s="260" t="s">
        <v>383</v>
      </c>
      <c r="H91" s="511" t="s">
        <v>526</v>
      </c>
      <c r="I91" s="512">
        <f t="shared" si="0"/>
        <v>0</v>
      </c>
      <c r="J91" s="95"/>
    </row>
    <row r="92" spans="1:10" s="43" customFormat="1" ht="18" customHeight="1" outlineLevel="1" x14ac:dyDescent="0.2">
      <c r="A92" s="241"/>
      <c r="B92" s="242"/>
      <c r="C92" s="242"/>
      <c r="D92" s="242"/>
      <c r="E92" s="546"/>
      <c r="F92" s="513" t="s">
        <v>412</v>
      </c>
      <c r="G92" s="514" t="s">
        <v>383</v>
      </c>
      <c r="H92" s="515" t="s">
        <v>453</v>
      </c>
      <c r="I92" s="512">
        <f t="shared" si="0"/>
        <v>0</v>
      </c>
      <c r="J92" s="95"/>
    </row>
    <row r="93" spans="1:10" ht="18" x14ac:dyDescent="0.2">
      <c r="A93" s="23"/>
      <c r="B93" s="33" t="s">
        <v>267</v>
      </c>
      <c r="C93" s="33">
        <v>39</v>
      </c>
      <c r="D93" s="33">
        <v>3</v>
      </c>
      <c r="E93" s="546"/>
      <c r="F93" s="240" t="s">
        <v>483</v>
      </c>
      <c r="G93" s="202" t="s">
        <v>385</v>
      </c>
      <c r="H93" s="235" t="s">
        <v>313</v>
      </c>
      <c r="I93" s="478" t="str">
        <f>+IF(AND(I94=0,I95=0),"",(I94+I95)/2)</f>
        <v/>
      </c>
    </row>
    <row r="94" spans="1:10" ht="18" customHeight="1" outlineLevel="1" x14ac:dyDescent="0.2">
      <c r="A94" s="23"/>
      <c r="B94" s="33"/>
      <c r="C94" s="33"/>
      <c r="D94" s="33"/>
      <c r="E94" s="546"/>
      <c r="F94" s="228" t="s">
        <v>48</v>
      </c>
      <c r="G94" s="230" t="s">
        <v>385</v>
      </c>
      <c r="H94" s="237" t="s">
        <v>484</v>
      </c>
      <c r="I94" s="475">
        <f>+'R01'!I39</f>
        <v>0</v>
      </c>
    </row>
    <row r="95" spans="1:10" s="43" customFormat="1" ht="18" customHeight="1" outlineLevel="1" thickBot="1" x14ac:dyDescent="0.25">
      <c r="A95" s="241"/>
      <c r="B95" s="242"/>
      <c r="C95" s="242"/>
      <c r="D95" s="242"/>
      <c r="E95" s="546"/>
      <c r="F95" s="259" t="s">
        <v>490</v>
      </c>
      <c r="G95" s="260" t="s">
        <v>486</v>
      </c>
      <c r="H95" s="261" t="s">
        <v>485</v>
      </c>
      <c r="I95" s="479"/>
      <c r="J95" s="95"/>
    </row>
    <row r="96" spans="1:10" ht="18.75" thickBot="1" x14ac:dyDescent="0.25">
      <c r="A96" s="23"/>
      <c r="B96" s="33" t="s">
        <v>267</v>
      </c>
      <c r="C96" s="33">
        <v>42</v>
      </c>
      <c r="D96" s="33">
        <v>3</v>
      </c>
      <c r="E96" s="547"/>
      <c r="F96" s="184"/>
      <c r="G96" s="199"/>
      <c r="H96" s="185" t="s">
        <v>314</v>
      </c>
      <c r="I96" s="52" t="str">
        <f>+IF(I93="","",I59/I93)</f>
        <v/>
      </c>
    </row>
    <row r="97" spans="1:10" ht="9.9499999999999993" customHeight="1" thickBot="1" x14ac:dyDescent="0.25">
      <c r="A97" s="23"/>
      <c r="B97" s="33" t="s">
        <v>267</v>
      </c>
      <c r="C97" s="33">
        <v>58</v>
      </c>
      <c r="D97" s="33">
        <v>3</v>
      </c>
      <c r="E97" s="19"/>
      <c r="F97" s="19"/>
      <c r="G97" s="19"/>
      <c r="H97" s="19"/>
      <c r="I97" s="188"/>
    </row>
    <row r="98" spans="1:10" ht="18" x14ac:dyDescent="0.2">
      <c r="A98" s="23"/>
      <c r="B98" s="33" t="s">
        <v>267</v>
      </c>
      <c r="C98" s="33">
        <v>59</v>
      </c>
      <c r="D98" s="33">
        <v>3</v>
      </c>
      <c r="E98" s="545" t="s">
        <v>315</v>
      </c>
      <c r="F98" s="234"/>
      <c r="G98" s="236"/>
      <c r="H98" s="226" t="s">
        <v>312</v>
      </c>
      <c r="I98" s="471" t="str">
        <f>+IF(I59=0,"",I59)</f>
        <v/>
      </c>
    </row>
    <row r="99" spans="1:10" ht="18" x14ac:dyDescent="0.2">
      <c r="A99" s="23"/>
      <c r="B99" s="33" t="s">
        <v>267</v>
      </c>
      <c r="C99" s="33">
        <v>72</v>
      </c>
      <c r="D99" s="33">
        <v>3</v>
      </c>
      <c r="E99" s="546"/>
      <c r="F99" s="240" t="s">
        <v>482</v>
      </c>
      <c r="G99" s="202" t="s">
        <v>387</v>
      </c>
      <c r="H99" s="235" t="s">
        <v>316</v>
      </c>
      <c r="I99" s="478" t="str">
        <f>+IF(AND(I100=0,I101=0),"",(I100+I101)/2)</f>
        <v/>
      </c>
    </row>
    <row r="100" spans="1:10" ht="18" customHeight="1" outlineLevel="1" x14ac:dyDescent="0.2">
      <c r="A100" s="23"/>
      <c r="B100" s="33"/>
      <c r="C100" s="33"/>
      <c r="D100" s="33"/>
      <c r="E100" s="546"/>
      <c r="F100" s="228" t="s">
        <v>145</v>
      </c>
      <c r="G100" s="215" t="s">
        <v>387</v>
      </c>
      <c r="H100" s="237" t="s">
        <v>488</v>
      </c>
      <c r="I100" s="473">
        <f>+'R08'!I37</f>
        <v>0</v>
      </c>
    </row>
    <row r="101" spans="1:10" s="43" customFormat="1" ht="18" customHeight="1" outlineLevel="1" thickBot="1" x14ac:dyDescent="0.25">
      <c r="A101" s="241"/>
      <c r="B101" s="242"/>
      <c r="C101" s="242"/>
      <c r="D101" s="242"/>
      <c r="E101" s="546"/>
      <c r="F101" s="259" t="s">
        <v>489</v>
      </c>
      <c r="G101" s="260" t="s">
        <v>487</v>
      </c>
      <c r="H101" s="261" t="s">
        <v>487</v>
      </c>
      <c r="I101" s="479"/>
      <c r="J101" s="95"/>
    </row>
    <row r="102" spans="1:10" ht="18.75" thickBot="1" x14ac:dyDescent="0.25">
      <c r="A102" s="23"/>
      <c r="B102" s="23"/>
      <c r="C102" s="23"/>
      <c r="D102" s="23"/>
      <c r="E102" s="547"/>
      <c r="F102" s="184"/>
      <c r="G102" s="199"/>
      <c r="H102" s="185" t="s">
        <v>317</v>
      </c>
      <c r="I102" s="52" t="str">
        <f>+IF(I99="","",I98/I99)</f>
        <v/>
      </c>
    </row>
    <row r="103" spans="1:10" ht="9.9499999999999993" customHeight="1" thickBot="1" x14ac:dyDescent="0.25">
      <c r="A103" s="23"/>
      <c r="B103" s="33" t="s">
        <v>267</v>
      </c>
      <c r="C103" s="33">
        <v>85</v>
      </c>
      <c r="D103" s="33">
        <v>3</v>
      </c>
      <c r="E103" s="19"/>
      <c r="F103" s="19"/>
      <c r="G103" s="19"/>
      <c r="H103" s="19"/>
      <c r="I103" s="188"/>
    </row>
    <row r="104" spans="1:10" ht="18" x14ac:dyDescent="0.2">
      <c r="A104" s="23"/>
      <c r="B104" s="33" t="s">
        <v>267</v>
      </c>
      <c r="C104" s="33">
        <v>89</v>
      </c>
      <c r="D104" s="33">
        <v>3</v>
      </c>
      <c r="E104" s="545" t="s">
        <v>319</v>
      </c>
      <c r="F104" s="234" t="s">
        <v>321</v>
      </c>
      <c r="G104" s="236" t="s">
        <v>389</v>
      </c>
      <c r="H104" s="226" t="s">
        <v>320</v>
      </c>
      <c r="I104" s="480">
        <f>+SUM(I105:I119)</f>
        <v>0</v>
      </c>
    </row>
    <row r="105" spans="1:10" ht="18" customHeight="1" outlineLevel="1" x14ac:dyDescent="0.2">
      <c r="A105" s="23"/>
      <c r="B105" s="33"/>
      <c r="C105" s="33"/>
      <c r="D105" s="33"/>
      <c r="E105" s="546"/>
      <c r="F105" s="228" t="s">
        <v>417</v>
      </c>
      <c r="G105" s="215" t="s">
        <v>389</v>
      </c>
      <c r="H105" s="237" t="s">
        <v>468</v>
      </c>
      <c r="I105" s="475">
        <f>+I60</f>
        <v>0</v>
      </c>
    </row>
    <row r="106" spans="1:10" ht="18" customHeight="1" outlineLevel="1" x14ac:dyDescent="0.2">
      <c r="A106" s="23"/>
      <c r="B106" s="33"/>
      <c r="C106" s="33"/>
      <c r="D106" s="33"/>
      <c r="E106" s="546"/>
      <c r="F106" s="228" t="s">
        <v>418</v>
      </c>
      <c r="G106" s="215" t="s">
        <v>389</v>
      </c>
      <c r="H106" s="237" t="s">
        <v>469</v>
      </c>
      <c r="I106" s="475">
        <f>+I61</f>
        <v>0</v>
      </c>
    </row>
    <row r="107" spans="1:10" ht="18" customHeight="1" outlineLevel="1" x14ac:dyDescent="0.2">
      <c r="A107" s="23"/>
      <c r="B107" s="33"/>
      <c r="C107" s="33"/>
      <c r="D107" s="33"/>
      <c r="E107" s="546"/>
      <c r="F107" s="228" t="s">
        <v>419</v>
      </c>
      <c r="G107" s="215" t="s">
        <v>389</v>
      </c>
      <c r="H107" s="237" t="s">
        <v>470</v>
      </c>
      <c r="I107" s="475">
        <f t="shared" ref="I107:I119" si="1">+I62</f>
        <v>0</v>
      </c>
    </row>
    <row r="108" spans="1:10" ht="18" customHeight="1" outlineLevel="1" x14ac:dyDescent="0.2">
      <c r="A108" s="23"/>
      <c r="B108" s="33"/>
      <c r="C108" s="33"/>
      <c r="D108" s="33"/>
      <c r="E108" s="546"/>
      <c r="F108" s="228" t="s">
        <v>420</v>
      </c>
      <c r="G108" s="215" t="s">
        <v>389</v>
      </c>
      <c r="H108" s="237" t="s">
        <v>471</v>
      </c>
      <c r="I108" s="475">
        <f t="shared" si="1"/>
        <v>0</v>
      </c>
    </row>
    <row r="109" spans="1:10" ht="18" customHeight="1" outlineLevel="1" x14ac:dyDescent="0.2">
      <c r="A109" s="23"/>
      <c r="B109" s="33"/>
      <c r="C109" s="33"/>
      <c r="D109" s="33"/>
      <c r="E109" s="546"/>
      <c r="F109" s="228" t="s">
        <v>421</v>
      </c>
      <c r="G109" s="215" t="s">
        <v>389</v>
      </c>
      <c r="H109" s="237" t="s">
        <v>472</v>
      </c>
      <c r="I109" s="475">
        <f t="shared" si="1"/>
        <v>0</v>
      </c>
    </row>
    <row r="110" spans="1:10" ht="18" customHeight="1" outlineLevel="1" x14ac:dyDescent="0.2">
      <c r="A110" s="23"/>
      <c r="B110" s="33"/>
      <c r="C110" s="33"/>
      <c r="D110" s="33"/>
      <c r="E110" s="546"/>
      <c r="F110" s="228" t="s">
        <v>422</v>
      </c>
      <c r="G110" s="215" t="s">
        <v>389</v>
      </c>
      <c r="H110" s="237" t="s">
        <v>473</v>
      </c>
      <c r="I110" s="475">
        <f t="shared" si="1"/>
        <v>0</v>
      </c>
    </row>
    <row r="111" spans="1:10" ht="18" customHeight="1" outlineLevel="1" x14ac:dyDescent="0.2">
      <c r="A111" s="23"/>
      <c r="B111" s="33"/>
      <c r="C111" s="33"/>
      <c r="D111" s="33"/>
      <c r="E111" s="546"/>
      <c r="F111" s="228" t="s">
        <v>423</v>
      </c>
      <c r="G111" s="215" t="s">
        <v>389</v>
      </c>
      <c r="H111" s="237" t="s">
        <v>474</v>
      </c>
      <c r="I111" s="475">
        <f t="shared" si="1"/>
        <v>0</v>
      </c>
    </row>
    <row r="112" spans="1:10" ht="18" customHeight="1" outlineLevel="1" x14ac:dyDescent="0.2">
      <c r="A112" s="23"/>
      <c r="B112" s="33"/>
      <c r="C112" s="33"/>
      <c r="D112" s="33"/>
      <c r="E112" s="546"/>
      <c r="F112" s="228" t="s">
        <v>527</v>
      </c>
      <c r="G112" s="215" t="s">
        <v>389</v>
      </c>
      <c r="H112" s="237" t="s">
        <v>528</v>
      </c>
      <c r="I112" s="475">
        <f t="shared" si="1"/>
        <v>0</v>
      </c>
    </row>
    <row r="113" spans="1:10" ht="18" customHeight="1" outlineLevel="1" x14ac:dyDescent="0.2">
      <c r="A113" s="23"/>
      <c r="B113" s="33"/>
      <c r="C113" s="33"/>
      <c r="D113" s="33"/>
      <c r="E113" s="546"/>
      <c r="F113" s="228" t="s">
        <v>424</v>
      </c>
      <c r="G113" s="215" t="s">
        <v>389</v>
      </c>
      <c r="H113" s="237" t="s">
        <v>475</v>
      </c>
      <c r="I113" s="475">
        <f t="shared" si="1"/>
        <v>0</v>
      </c>
    </row>
    <row r="114" spans="1:10" ht="18" customHeight="1" outlineLevel="1" x14ac:dyDescent="0.2">
      <c r="A114" s="23"/>
      <c r="B114" s="33"/>
      <c r="C114" s="33"/>
      <c r="D114" s="33"/>
      <c r="E114" s="546"/>
      <c r="F114" s="228" t="s">
        <v>425</v>
      </c>
      <c r="G114" s="215" t="s">
        <v>389</v>
      </c>
      <c r="H114" s="237" t="s">
        <v>476</v>
      </c>
      <c r="I114" s="475">
        <f t="shared" si="1"/>
        <v>0</v>
      </c>
    </row>
    <row r="115" spans="1:10" ht="18" customHeight="1" outlineLevel="1" x14ac:dyDescent="0.2">
      <c r="A115" s="23"/>
      <c r="B115" s="33"/>
      <c r="C115" s="33"/>
      <c r="D115" s="33"/>
      <c r="E115" s="546"/>
      <c r="F115" s="228" t="s">
        <v>426</v>
      </c>
      <c r="G115" s="215" t="s">
        <v>389</v>
      </c>
      <c r="H115" s="237" t="s">
        <v>477</v>
      </c>
      <c r="I115" s="475">
        <f t="shared" si="1"/>
        <v>0</v>
      </c>
    </row>
    <row r="116" spans="1:10" ht="18" customHeight="1" outlineLevel="1" x14ac:dyDescent="0.2">
      <c r="A116" s="23"/>
      <c r="B116" s="33"/>
      <c r="C116" s="33"/>
      <c r="D116" s="33"/>
      <c r="E116" s="546"/>
      <c r="F116" s="228" t="s">
        <v>427</v>
      </c>
      <c r="G116" s="215" t="s">
        <v>389</v>
      </c>
      <c r="H116" s="237" t="s">
        <v>478</v>
      </c>
      <c r="I116" s="475">
        <f t="shared" si="1"/>
        <v>0</v>
      </c>
    </row>
    <row r="117" spans="1:10" ht="18" customHeight="1" outlineLevel="1" x14ac:dyDescent="0.2">
      <c r="A117" s="23"/>
      <c r="B117" s="33"/>
      <c r="C117" s="33"/>
      <c r="D117" s="33"/>
      <c r="E117" s="546"/>
      <c r="F117" s="228" t="s">
        <v>428</v>
      </c>
      <c r="G117" s="215" t="s">
        <v>389</v>
      </c>
      <c r="H117" s="237" t="s">
        <v>479</v>
      </c>
      <c r="I117" s="475">
        <f t="shared" si="1"/>
        <v>0</v>
      </c>
    </row>
    <row r="118" spans="1:10" ht="18" customHeight="1" outlineLevel="1" x14ac:dyDescent="0.2">
      <c r="A118" s="23"/>
      <c r="B118" s="33"/>
      <c r="C118" s="33"/>
      <c r="D118" s="33"/>
      <c r="E118" s="546"/>
      <c r="F118" s="228" t="s">
        <v>429</v>
      </c>
      <c r="G118" s="215" t="s">
        <v>389</v>
      </c>
      <c r="H118" s="237" t="s">
        <v>480</v>
      </c>
      <c r="I118" s="475">
        <f t="shared" si="1"/>
        <v>0</v>
      </c>
    </row>
    <row r="119" spans="1:10" ht="18" customHeight="1" outlineLevel="1" x14ac:dyDescent="0.2">
      <c r="A119" s="23"/>
      <c r="B119" s="33"/>
      <c r="C119" s="33"/>
      <c r="D119" s="33"/>
      <c r="E119" s="546"/>
      <c r="F119" s="228" t="s">
        <v>430</v>
      </c>
      <c r="G119" s="215" t="s">
        <v>389</v>
      </c>
      <c r="H119" s="237" t="s">
        <v>481</v>
      </c>
      <c r="I119" s="475">
        <f t="shared" si="1"/>
        <v>0</v>
      </c>
    </row>
    <row r="120" spans="1:10" ht="18.75" thickBot="1" x14ac:dyDescent="0.25">
      <c r="A120" s="23"/>
      <c r="B120" s="33" t="s">
        <v>267</v>
      </c>
      <c r="C120" s="33">
        <v>97</v>
      </c>
      <c r="D120" s="33">
        <v>3</v>
      </c>
      <c r="E120" s="546"/>
      <c r="F120" s="232"/>
      <c r="G120" s="203"/>
      <c r="H120" s="211" t="s">
        <v>739</v>
      </c>
      <c r="I120" s="499" t="str">
        <f>IF(I15=0,"",I15)</f>
        <v/>
      </c>
    </row>
    <row r="121" spans="1:10" ht="18.75" thickBot="1" x14ac:dyDescent="0.25">
      <c r="A121" s="23"/>
      <c r="B121" s="33" t="s">
        <v>267</v>
      </c>
      <c r="C121" s="33">
        <v>128</v>
      </c>
      <c r="D121" s="33">
        <v>3</v>
      </c>
      <c r="E121" s="547"/>
      <c r="F121" s="184"/>
      <c r="G121" s="199"/>
      <c r="H121" s="185" t="s">
        <v>322</v>
      </c>
      <c r="I121" s="52" t="str">
        <f>+IF(I120="","",I104/I120)</f>
        <v/>
      </c>
    </row>
    <row r="122" spans="1:10" ht="9.9499999999999993" customHeight="1" thickBot="1" x14ac:dyDescent="0.25">
      <c r="A122" s="23"/>
      <c r="B122" s="23"/>
      <c r="C122" s="23"/>
      <c r="D122" s="23"/>
      <c r="E122" s="19"/>
      <c r="F122" s="19"/>
      <c r="G122" s="19"/>
      <c r="H122" s="19"/>
      <c r="I122" s="188"/>
    </row>
    <row r="123" spans="1:10" ht="18" x14ac:dyDescent="0.2">
      <c r="A123" s="23"/>
      <c r="B123" s="33" t="s">
        <v>267</v>
      </c>
      <c r="C123" s="33">
        <v>80</v>
      </c>
      <c r="D123" s="33">
        <v>3</v>
      </c>
      <c r="E123" s="545" t="s">
        <v>323</v>
      </c>
      <c r="F123" s="517"/>
      <c r="G123" s="236"/>
      <c r="H123" s="226" t="s">
        <v>324</v>
      </c>
      <c r="I123" s="500">
        <f>+I59</f>
        <v>0</v>
      </c>
    </row>
    <row r="124" spans="1:10" ht="18.75" thickBot="1" x14ac:dyDescent="0.25">
      <c r="A124" s="23"/>
      <c r="B124" s="23"/>
      <c r="C124" s="23"/>
      <c r="D124" s="23"/>
      <c r="E124" s="546"/>
      <c r="F124" s="519"/>
      <c r="G124" s="203"/>
      <c r="H124" s="211" t="s">
        <v>325</v>
      </c>
      <c r="I124" s="499">
        <f>+I104</f>
        <v>0</v>
      </c>
    </row>
    <row r="125" spans="1:10" ht="18.75" thickBot="1" x14ac:dyDescent="0.25">
      <c r="A125" s="23"/>
      <c r="B125" s="33" t="s">
        <v>267</v>
      </c>
      <c r="C125" s="33">
        <v>128</v>
      </c>
      <c r="D125" s="33">
        <v>3</v>
      </c>
      <c r="E125" s="547"/>
      <c r="F125" s="199"/>
      <c r="G125" s="199"/>
      <c r="H125" s="185" t="s">
        <v>326</v>
      </c>
      <c r="I125" s="52" t="str">
        <f>+IF(I124=0,"",I123/I124)</f>
        <v/>
      </c>
    </row>
    <row r="126" spans="1:10" ht="9.9499999999999993" customHeight="1" thickBot="1" x14ac:dyDescent="0.25">
      <c r="A126" s="23"/>
      <c r="B126" s="33" t="s">
        <v>267</v>
      </c>
      <c r="C126" s="33">
        <v>129</v>
      </c>
      <c r="D126" s="33">
        <v>3</v>
      </c>
      <c r="E126" s="19"/>
      <c r="F126" s="19"/>
      <c r="G126" s="19"/>
      <c r="H126" s="19"/>
      <c r="I126" s="188"/>
    </row>
    <row r="127" spans="1:10" ht="18" x14ac:dyDescent="0.2">
      <c r="A127" s="23"/>
      <c r="B127" s="33" t="s">
        <v>267</v>
      </c>
      <c r="C127" s="33">
        <v>136</v>
      </c>
      <c r="D127" s="33">
        <v>3</v>
      </c>
      <c r="E127" s="545" t="s">
        <v>327</v>
      </c>
      <c r="F127" s="234" t="s">
        <v>391</v>
      </c>
      <c r="G127" s="236" t="s">
        <v>383</v>
      </c>
      <c r="H127" s="226" t="s">
        <v>328</v>
      </c>
      <c r="I127" s="500">
        <f>+SUM(I128:I131)</f>
        <v>0</v>
      </c>
    </row>
    <row r="128" spans="1:10" s="43" customFormat="1" ht="18" customHeight="1" outlineLevel="1" x14ac:dyDescent="0.2">
      <c r="A128" s="241"/>
      <c r="B128" s="242"/>
      <c r="C128" s="242"/>
      <c r="D128" s="242"/>
      <c r="E128" s="546"/>
      <c r="F128" s="259" t="s">
        <v>318</v>
      </c>
      <c r="G128" s="260" t="s">
        <v>383</v>
      </c>
      <c r="H128" s="511" t="s">
        <v>454</v>
      </c>
      <c r="I128" s="512">
        <f>+I27</f>
        <v>0</v>
      </c>
      <c r="J128" s="95"/>
    </row>
    <row r="129" spans="1:10" s="43" customFormat="1" ht="18" customHeight="1" outlineLevel="1" x14ac:dyDescent="0.2">
      <c r="A129" s="241"/>
      <c r="B129" s="242"/>
      <c r="C129" s="242"/>
      <c r="D129" s="242"/>
      <c r="E129" s="546"/>
      <c r="F129" s="259" t="s">
        <v>409</v>
      </c>
      <c r="G129" s="260" t="s">
        <v>383</v>
      </c>
      <c r="H129" s="511" t="s">
        <v>455</v>
      </c>
      <c r="I129" s="512">
        <f>+I28</f>
        <v>0</v>
      </c>
      <c r="J129" s="95"/>
    </row>
    <row r="130" spans="1:10" s="43" customFormat="1" ht="18" customHeight="1" outlineLevel="1" x14ac:dyDescent="0.2">
      <c r="A130" s="241"/>
      <c r="B130" s="242"/>
      <c r="C130" s="242"/>
      <c r="D130" s="242"/>
      <c r="E130" s="546"/>
      <c r="F130" s="259" t="s">
        <v>410</v>
      </c>
      <c r="G130" s="260" t="s">
        <v>383</v>
      </c>
      <c r="H130" s="511" t="s">
        <v>456</v>
      </c>
      <c r="I130" s="512">
        <f>+I29</f>
        <v>0</v>
      </c>
      <c r="J130" s="95"/>
    </row>
    <row r="131" spans="1:10" s="43" customFormat="1" ht="18" customHeight="1" outlineLevel="1" x14ac:dyDescent="0.2">
      <c r="A131" s="241"/>
      <c r="B131" s="242"/>
      <c r="C131" s="242"/>
      <c r="D131" s="242"/>
      <c r="E131" s="546"/>
      <c r="F131" s="259" t="s">
        <v>411</v>
      </c>
      <c r="G131" s="260" t="s">
        <v>383</v>
      </c>
      <c r="H131" s="511" t="s">
        <v>457</v>
      </c>
      <c r="I131" s="512">
        <f>+I30</f>
        <v>0</v>
      </c>
      <c r="J131" s="95"/>
    </row>
    <row r="132" spans="1:10" ht="28.5" x14ac:dyDescent="0.2">
      <c r="A132" s="23"/>
      <c r="B132" s="33"/>
      <c r="C132" s="33"/>
      <c r="D132" s="33"/>
      <c r="E132" s="546"/>
      <c r="F132" s="232" t="s">
        <v>330</v>
      </c>
      <c r="G132" s="203" t="s">
        <v>392</v>
      </c>
      <c r="H132" s="233" t="s">
        <v>329</v>
      </c>
      <c r="I132" s="526">
        <f>+SUM(I133:I141)-SUM(I143:I152)</f>
        <v>0</v>
      </c>
    </row>
    <row r="133" spans="1:10" ht="18" customHeight="1" outlineLevel="1" x14ac:dyDescent="0.2">
      <c r="A133" s="23"/>
      <c r="B133" s="33"/>
      <c r="C133" s="33"/>
      <c r="D133" s="33"/>
      <c r="E133" s="546"/>
      <c r="F133" s="228" t="s">
        <v>417</v>
      </c>
      <c r="G133" s="215" t="s">
        <v>389</v>
      </c>
      <c r="H133" s="237" t="s">
        <v>468</v>
      </c>
      <c r="I133" s="475">
        <f>+I105</f>
        <v>0</v>
      </c>
    </row>
    <row r="134" spans="1:10" ht="18" customHeight="1" outlineLevel="1" x14ac:dyDescent="0.2">
      <c r="A134" s="23"/>
      <c r="B134" s="33"/>
      <c r="C134" s="33"/>
      <c r="D134" s="33"/>
      <c r="E134" s="546"/>
      <c r="F134" s="228" t="s">
        <v>418</v>
      </c>
      <c r="G134" s="215" t="s">
        <v>389</v>
      </c>
      <c r="H134" s="237" t="s">
        <v>469</v>
      </c>
      <c r="I134" s="475">
        <f>+I106</f>
        <v>0</v>
      </c>
    </row>
    <row r="135" spans="1:10" ht="18" customHeight="1" outlineLevel="1" x14ac:dyDescent="0.2">
      <c r="A135" s="23"/>
      <c r="B135" s="33"/>
      <c r="C135" s="33"/>
      <c r="D135" s="33"/>
      <c r="E135" s="546"/>
      <c r="F135" s="228" t="s">
        <v>419</v>
      </c>
      <c r="G135" s="215" t="s">
        <v>389</v>
      </c>
      <c r="H135" s="237" t="s">
        <v>470</v>
      </c>
      <c r="I135" s="475">
        <f t="shared" ref="I135:I141" si="2">+I107</f>
        <v>0</v>
      </c>
    </row>
    <row r="136" spans="1:10" ht="18" customHeight="1" outlineLevel="1" x14ac:dyDescent="0.2">
      <c r="A136" s="23"/>
      <c r="B136" s="33"/>
      <c r="C136" s="33"/>
      <c r="D136" s="33"/>
      <c r="E136" s="546"/>
      <c r="F136" s="228" t="s">
        <v>420</v>
      </c>
      <c r="G136" s="215" t="s">
        <v>389</v>
      </c>
      <c r="H136" s="237" t="s">
        <v>471</v>
      </c>
      <c r="I136" s="475">
        <f t="shared" si="2"/>
        <v>0</v>
      </c>
    </row>
    <row r="137" spans="1:10" ht="18" customHeight="1" outlineLevel="1" x14ac:dyDescent="0.2">
      <c r="A137" s="23"/>
      <c r="B137" s="33"/>
      <c r="C137" s="33"/>
      <c r="D137" s="33"/>
      <c r="E137" s="546"/>
      <c r="F137" s="228" t="s">
        <v>421</v>
      </c>
      <c r="G137" s="215" t="s">
        <v>389</v>
      </c>
      <c r="H137" s="237" t="s">
        <v>472</v>
      </c>
      <c r="I137" s="475">
        <f t="shared" si="2"/>
        <v>0</v>
      </c>
    </row>
    <row r="138" spans="1:10" ht="18" customHeight="1" outlineLevel="1" x14ac:dyDescent="0.2">
      <c r="A138" s="23"/>
      <c r="B138" s="33"/>
      <c r="C138" s="33"/>
      <c r="D138" s="33"/>
      <c r="E138" s="546"/>
      <c r="F138" s="228" t="s">
        <v>422</v>
      </c>
      <c r="G138" s="215" t="s">
        <v>389</v>
      </c>
      <c r="H138" s="237" t="s">
        <v>473</v>
      </c>
      <c r="I138" s="475">
        <f t="shared" si="2"/>
        <v>0</v>
      </c>
    </row>
    <row r="139" spans="1:10" ht="18" customHeight="1" outlineLevel="1" x14ac:dyDescent="0.2">
      <c r="A139" s="23"/>
      <c r="B139" s="33"/>
      <c r="C139" s="33"/>
      <c r="D139" s="33"/>
      <c r="E139" s="546"/>
      <c r="F139" s="228" t="s">
        <v>423</v>
      </c>
      <c r="G139" s="215" t="s">
        <v>389</v>
      </c>
      <c r="H139" s="237" t="s">
        <v>474</v>
      </c>
      <c r="I139" s="475">
        <f t="shared" si="2"/>
        <v>0</v>
      </c>
    </row>
    <row r="140" spans="1:10" ht="18" customHeight="1" outlineLevel="1" x14ac:dyDescent="0.2">
      <c r="A140" s="23"/>
      <c r="B140" s="33"/>
      <c r="C140" s="33"/>
      <c r="D140" s="33"/>
      <c r="E140" s="546"/>
      <c r="F140" s="228" t="s">
        <v>527</v>
      </c>
      <c r="G140" s="215" t="s">
        <v>389</v>
      </c>
      <c r="H140" s="237" t="s">
        <v>528</v>
      </c>
      <c r="I140" s="475">
        <f t="shared" si="2"/>
        <v>0</v>
      </c>
    </row>
    <row r="141" spans="1:10" ht="18" customHeight="1" outlineLevel="1" x14ac:dyDescent="0.2">
      <c r="A141" s="23"/>
      <c r="B141" s="33"/>
      <c r="C141" s="33"/>
      <c r="D141" s="33"/>
      <c r="E141" s="546"/>
      <c r="F141" s="228" t="s">
        <v>424</v>
      </c>
      <c r="G141" s="215" t="s">
        <v>389</v>
      </c>
      <c r="H141" s="237" t="s">
        <v>475</v>
      </c>
      <c r="I141" s="475">
        <f t="shared" si="2"/>
        <v>0</v>
      </c>
    </row>
    <row r="142" spans="1:10" ht="1.5" customHeight="1" outlineLevel="1" x14ac:dyDescent="0.2">
      <c r="A142" s="23"/>
      <c r="B142" s="33"/>
      <c r="C142" s="33"/>
      <c r="D142" s="33"/>
      <c r="E142" s="546"/>
      <c r="F142" s="228"/>
      <c r="G142" s="215"/>
      <c r="H142" s="237"/>
      <c r="I142" s="481"/>
    </row>
    <row r="143" spans="1:10" ht="18" customHeight="1" outlineLevel="1" x14ac:dyDescent="0.2">
      <c r="A143" s="23"/>
      <c r="B143" s="33"/>
      <c r="C143" s="33"/>
      <c r="D143" s="33"/>
      <c r="E143" s="546"/>
      <c r="F143" s="228" t="s">
        <v>147</v>
      </c>
      <c r="G143" s="215" t="s">
        <v>383</v>
      </c>
      <c r="H143" s="237" t="s">
        <v>443</v>
      </c>
      <c r="I143" s="481">
        <f t="shared" ref="I143:I152" si="3">+I16</f>
        <v>0</v>
      </c>
    </row>
    <row r="144" spans="1:10" ht="18" customHeight="1" outlineLevel="1" x14ac:dyDescent="0.2">
      <c r="A144" s="23"/>
      <c r="B144" s="33"/>
      <c r="C144" s="33"/>
      <c r="D144" s="33"/>
      <c r="E144" s="546"/>
      <c r="F144" s="228" t="s">
        <v>399</v>
      </c>
      <c r="G144" s="215" t="s">
        <v>383</v>
      </c>
      <c r="H144" s="237" t="s">
        <v>444</v>
      </c>
      <c r="I144" s="481">
        <f t="shared" si="3"/>
        <v>0</v>
      </c>
    </row>
    <row r="145" spans="1:10" ht="18" customHeight="1" outlineLevel="1" x14ac:dyDescent="0.2">
      <c r="A145" s="23"/>
      <c r="B145" s="33"/>
      <c r="C145" s="33"/>
      <c r="D145" s="33"/>
      <c r="E145" s="546"/>
      <c r="F145" s="228" t="s">
        <v>400</v>
      </c>
      <c r="G145" s="215" t="s">
        <v>383</v>
      </c>
      <c r="H145" s="237" t="s">
        <v>445</v>
      </c>
      <c r="I145" s="481">
        <f t="shared" si="3"/>
        <v>0</v>
      </c>
    </row>
    <row r="146" spans="1:10" ht="18" outlineLevel="1" x14ac:dyDescent="0.2">
      <c r="A146" s="23"/>
      <c r="B146" s="33"/>
      <c r="C146" s="33"/>
      <c r="D146" s="33"/>
      <c r="E146" s="546"/>
      <c r="F146" s="228" t="s">
        <v>401</v>
      </c>
      <c r="G146" s="215" t="s">
        <v>383</v>
      </c>
      <c r="H146" s="237" t="s">
        <v>446</v>
      </c>
      <c r="I146" s="481">
        <f t="shared" si="3"/>
        <v>0</v>
      </c>
    </row>
    <row r="147" spans="1:10" ht="18" customHeight="1" outlineLevel="1" x14ac:dyDescent="0.2">
      <c r="A147" s="23"/>
      <c r="B147" s="33"/>
      <c r="C147" s="33"/>
      <c r="D147" s="33"/>
      <c r="E147" s="546"/>
      <c r="F147" s="228" t="s">
        <v>402</v>
      </c>
      <c r="G147" s="215" t="s">
        <v>383</v>
      </c>
      <c r="H147" s="237" t="s">
        <v>447</v>
      </c>
      <c r="I147" s="481">
        <f t="shared" si="3"/>
        <v>0</v>
      </c>
    </row>
    <row r="148" spans="1:10" ht="18" customHeight="1" outlineLevel="1" x14ac:dyDescent="0.2">
      <c r="A148" s="23"/>
      <c r="B148" s="33"/>
      <c r="C148" s="33"/>
      <c r="D148" s="33"/>
      <c r="E148" s="546"/>
      <c r="F148" s="228" t="s">
        <v>403</v>
      </c>
      <c r="G148" s="215" t="s">
        <v>383</v>
      </c>
      <c r="H148" s="237" t="s">
        <v>442</v>
      </c>
      <c r="I148" s="481">
        <f t="shared" si="3"/>
        <v>0</v>
      </c>
    </row>
    <row r="149" spans="1:10" ht="18" customHeight="1" outlineLevel="1" x14ac:dyDescent="0.2">
      <c r="A149" s="23"/>
      <c r="B149" s="33"/>
      <c r="C149" s="33"/>
      <c r="D149" s="33"/>
      <c r="E149" s="546"/>
      <c r="F149" s="228" t="s">
        <v>404</v>
      </c>
      <c r="G149" s="215" t="s">
        <v>383</v>
      </c>
      <c r="H149" s="237" t="s">
        <v>448</v>
      </c>
      <c r="I149" s="481">
        <f t="shared" si="3"/>
        <v>0</v>
      </c>
    </row>
    <row r="150" spans="1:10" ht="18" customHeight="1" outlineLevel="1" x14ac:dyDescent="0.2">
      <c r="A150" s="23"/>
      <c r="B150" s="33"/>
      <c r="C150" s="33"/>
      <c r="D150" s="33"/>
      <c r="E150" s="546"/>
      <c r="F150" s="228" t="s">
        <v>405</v>
      </c>
      <c r="G150" s="215" t="s">
        <v>383</v>
      </c>
      <c r="H150" s="237" t="s">
        <v>449</v>
      </c>
      <c r="I150" s="481">
        <f t="shared" si="3"/>
        <v>0</v>
      </c>
    </row>
    <row r="151" spans="1:10" ht="18" customHeight="1" outlineLevel="1" x14ac:dyDescent="0.2">
      <c r="A151" s="23"/>
      <c r="B151" s="33"/>
      <c r="C151" s="33"/>
      <c r="D151" s="33"/>
      <c r="E151" s="546"/>
      <c r="F151" s="228" t="s">
        <v>406</v>
      </c>
      <c r="G151" s="215" t="s">
        <v>383</v>
      </c>
      <c r="H151" s="237" t="s">
        <v>450</v>
      </c>
      <c r="I151" s="481">
        <f t="shared" si="3"/>
        <v>0</v>
      </c>
    </row>
    <row r="152" spans="1:10" ht="18" customHeight="1" outlineLevel="1" thickBot="1" x14ac:dyDescent="0.25">
      <c r="A152" s="23"/>
      <c r="B152" s="33"/>
      <c r="C152" s="33"/>
      <c r="D152" s="33"/>
      <c r="E152" s="546"/>
      <c r="F152" s="228" t="s">
        <v>407</v>
      </c>
      <c r="G152" s="215" t="s">
        <v>383</v>
      </c>
      <c r="H152" s="237" t="s">
        <v>451</v>
      </c>
      <c r="I152" s="481">
        <f t="shared" si="3"/>
        <v>0</v>
      </c>
    </row>
    <row r="153" spans="1:10" ht="18.75" thickBot="1" x14ac:dyDescent="0.25">
      <c r="A153" s="23"/>
      <c r="B153" s="33"/>
      <c r="C153" s="33"/>
      <c r="D153" s="33"/>
      <c r="E153" s="547"/>
      <c r="F153" s="184"/>
      <c r="G153" s="199"/>
      <c r="H153" s="185" t="s">
        <v>331</v>
      </c>
      <c r="I153" s="52" t="str">
        <f>+IF(I132=0,"",I127/I132)</f>
        <v/>
      </c>
    </row>
    <row r="154" spans="1:10" ht="18" x14ac:dyDescent="0.2">
      <c r="A154" s="23"/>
      <c r="B154" s="33" t="s">
        <v>255</v>
      </c>
      <c r="C154" s="33">
        <v>4</v>
      </c>
      <c r="D154" s="33">
        <v>5</v>
      </c>
      <c r="F154" s="39"/>
      <c r="G154" s="39"/>
      <c r="H154" s="26"/>
      <c r="I154" s="27"/>
    </row>
    <row r="155" spans="1:10" ht="18" x14ac:dyDescent="0.2">
      <c r="A155" s="23"/>
      <c r="B155" s="33" t="s">
        <v>255</v>
      </c>
      <c r="C155" s="33">
        <v>6</v>
      </c>
      <c r="D155" s="33">
        <v>5</v>
      </c>
      <c r="F155" s="39"/>
      <c r="G155" s="39"/>
      <c r="H155" s="26"/>
      <c r="I155" s="27"/>
    </row>
    <row r="156" spans="1:10" ht="18" x14ac:dyDescent="0.2">
      <c r="A156" s="23"/>
      <c r="B156" s="33" t="s">
        <v>255</v>
      </c>
      <c r="C156" s="33">
        <v>8</v>
      </c>
      <c r="D156" s="33">
        <v>5</v>
      </c>
      <c r="F156" s="41"/>
      <c r="G156" s="41"/>
      <c r="H156" s="192" t="s">
        <v>332</v>
      </c>
      <c r="I156" s="24"/>
    </row>
    <row r="157" spans="1:10" ht="9.9499999999999993" customHeight="1" x14ac:dyDescent="0.2">
      <c r="A157" s="23"/>
      <c r="B157" s="33" t="s">
        <v>255</v>
      </c>
      <c r="C157" s="33">
        <v>10</v>
      </c>
      <c r="D157" s="33">
        <v>5</v>
      </c>
      <c r="F157" s="39"/>
      <c r="G157" s="39"/>
      <c r="H157" s="26"/>
      <c r="I157" s="27"/>
    </row>
    <row r="158" spans="1:10" s="210" customFormat="1" ht="17.25" x14ac:dyDescent="0.25">
      <c r="A158" s="205"/>
      <c r="B158" s="206" t="s">
        <v>255</v>
      </c>
      <c r="C158" s="206">
        <v>32</v>
      </c>
      <c r="D158" s="206">
        <v>5</v>
      </c>
      <c r="E158" s="205"/>
      <c r="F158" s="207" t="s">
        <v>249</v>
      </c>
      <c r="G158" s="207" t="s">
        <v>393</v>
      </c>
      <c r="H158" s="208" t="s">
        <v>272</v>
      </c>
      <c r="I158" s="209" t="s">
        <v>347</v>
      </c>
      <c r="J158" s="95"/>
    </row>
    <row r="159" spans="1:10" ht="9.9499999999999993" customHeight="1" thickBot="1" x14ac:dyDescent="0.25">
      <c r="A159" s="23"/>
      <c r="B159" s="33"/>
      <c r="C159" s="33"/>
      <c r="D159" s="33"/>
      <c r="E159" s="23"/>
      <c r="F159" s="40"/>
      <c r="G159" s="40"/>
      <c r="H159" s="23"/>
      <c r="I159" s="42"/>
    </row>
    <row r="160" spans="1:10" ht="28.5" x14ac:dyDescent="0.2">
      <c r="A160" s="23"/>
      <c r="B160" s="33"/>
      <c r="C160" s="33"/>
      <c r="D160" s="33"/>
      <c r="E160" s="545" t="s">
        <v>333</v>
      </c>
      <c r="F160" s="517" t="s">
        <v>388</v>
      </c>
      <c r="G160" s="221" t="s">
        <v>389</v>
      </c>
      <c r="H160" s="222" t="s">
        <v>334</v>
      </c>
      <c r="I160" s="480">
        <f>+SUM(I161:I169)</f>
        <v>0</v>
      </c>
    </row>
    <row r="161" spans="1:12" ht="18" customHeight="1" outlineLevel="1" x14ac:dyDescent="0.2">
      <c r="A161" s="23"/>
      <c r="B161" s="33"/>
      <c r="C161" s="33"/>
      <c r="D161" s="33"/>
      <c r="E161" s="546"/>
      <c r="F161" s="518" t="s">
        <v>417</v>
      </c>
      <c r="G161" s="215" t="s">
        <v>389</v>
      </c>
      <c r="H161" s="237" t="s">
        <v>468</v>
      </c>
      <c r="I161" s="475">
        <f>+I133</f>
        <v>0</v>
      </c>
    </row>
    <row r="162" spans="1:12" ht="18" customHeight="1" outlineLevel="1" x14ac:dyDescent="0.2">
      <c r="A162" s="23"/>
      <c r="B162" s="33"/>
      <c r="C162" s="33"/>
      <c r="D162" s="33"/>
      <c r="E162" s="546"/>
      <c r="F162" s="518" t="s">
        <v>418</v>
      </c>
      <c r="G162" s="215" t="s">
        <v>389</v>
      </c>
      <c r="H162" s="237" t="s">
        <v>469</v>
      </c>
      <c r="I162" s="475">
        <f t="shared" ref="I162:I169" si="4">+I134</f>
        <v>0</v>
      </c>
    </row>
    <row r="163" spans="1:12" ht="18" customHeight="1" outlineLevel="1" x14ac:dyDescent="0.2">
      <c r="A163" s="23"/>
      <c r="B163" s="33"/>
      <c r="C163" s="33"/>
      <c r="D163" s="33"/>
      <c r="E163" s="546"/>
      <c r="F163" s="518" t="s">
        <v>419</v>
      </c>
      <c r="G163" s="215" t="s">
        <v>389</v>
      </c>
      <c r="H163" s="237" t="s">
        <v>470</v>
      </c>
      <c r="I163" s="475">
        <f t="shared" si="4"/>
        <v>0</v>
      </c>
    </row>
    <row r="164" spans="1:12" ht="18" customHeight="1" outlineLevel="1" x14ac:dyDescent="0.2">
      <c r="A164" s="23"/>
      <c r="B164" s="33"/>
      <c r="C164" s="33"/>
      <c r="D164" s="33"/>
      <c r="E164" s="546"/>
      <c r="F164" s="518" t="s">
        <v>420</v>
      </c>
      <c r="G164" s="215" t="s">
        <v>389</v>
      </c>
      <c r="H164" s="237" t="s">
        <v>471</v>
      </c>
      <c r="I164" s="475">
        <f t="shared" si="4"/>
        <v>0</v>
      </c>
    </row>
    <row r="165" spans="1:12" ht="18" customHeight="1" outlineLevel="1" x14ac:dyDescent="0.2">
      <c r="A165" s="23"/>
      <c r="B165" s="33"/>
      <c r="C165" s="33"/>
      <c r="D165" s="33"/>
      <c r="E165" s="546"/>
      <c r="F165" s="518" t="s">
        <v>421</v>
      </c>
      <c r="G165" s="215" t="s">
        <v>389</v>
      </c>
      <c r="H165" s="237" t="s">
        <v>472</v>
      </c>
      <c r="I165" s="475">
        <f t="shared" si="4"/>
        <v>0</v>
      </c>
    </row>
    <row r="166" spans="1:12" ht="18" customHeight="1" outlineLevel="1" x14ac:dyDescent="0.2">
      <c r="A166" s="23"/>
      <c r="B166" s="33"/>
      <c r="C166" s="33"/>
      <c r="D166" s="33"/>
      <c r="E166" s="546"/>
      <c r="F166" s="518" t="s">
        <v>422</v>
      </c>
      <c r="G166" s="215" t="s">
        <v>389</v>
      </c>
      <c r="H166" s="237" t="s">
        <v>473</v>
      </c>
      <c r="I166" s="475">
        <f t="shared" si="4"/>
        <v>0</v>
      </c>
    </row>
    <row r="167" spans="1:12" ht="18" customHeight="1" outlineLevel="1" x14ac:dyDescent="0.2">
      <c r="A167" s="23"/>
      <c r="B167" s="33"/>
      <c r="C167" s="33"/>
      <c r="D167" s="33"/>
      <c r="E167" s="546"/>
      <c r="F167" s="518" t="s">
        <v>423</v>
      </c>
      <c r="G167" s="215" t="s">
        <v>389</v>
      </c>
      <c r="H167" s="237" t="s">
        <v>474</v>
      </c>
      <c r="I167" s="475">
        <f t="shared" si="4"/>
        <v>0</v>
      </c>
    </row>
    <row r="168" spans="1:12" ht="18" customHeight="1" outlineLevel="1" x14ac:dyDescent="0.2">
      <c r="A168" s="23"/>
      <c r="B168" s="33"/>
      <c r="C168" s="33"/>
      <c r="D168" s="33"/>
      <c r="E168" s="546"/>
      <c r="F168" s="518" t="s">
        <v>527</v>
      </c>
      <c r="G168" s="215" t="s">
        <v>389</v>
      </c>
      <c r="H168" s="237" t="s">
        <v>528</v>
      </c>
      <c r="I168" s="475">
        <f t="shared" si="4"/>
        <v>0</v>
      </c>
    </row>
    <row r="169" spans="1:12" ht="18" customHeight="1" outlineLevel="1" x14ac:dyDescent="0.2">
      <c r="A169" s="23"/>
      <c r="B169" s="33"/>
      <c r="C169" s="33"/>
      <c r="D169" s="33"/>
      <c r="E169" s="546"/>
      <c r="F169" s="518" t="s">
        <v>424</v>
      </c>
      <c r="G169" s="215" t="s">
        <v>389</v>
      </c>
      <c r="H169" s="237" t="s">
        <v>475</v>
      </c>
      <c r="I169" s="475">
        <f t="shared" si="4"/>
        <v>0</v>
      </c>
    </row>
    <row r="170" spans="1:12" ht="28.5" x14ac:dyDescent="0.2">
      <c r="A170" s="23"/>
      <c r="B170" s="33" t="s">
        <v>255</v>
      </c>
      <c r="C170" s="33">
        <v>3</v>
      </c>
      <c r="D170" s="33">
        <v>3</v>
      </c>
      <c r="E170" s="546"/>
      <c r="F170" s="519" t="s">
        <v>390</v>
      </c>
      <c r="G170" s="198" t="s">
        <v>381</v>
      </c>
      <c r="H170" s="183" t="s">
        <v>335</v>
      </c>
      <c r="I170" s="526">
        <f>+(I171-I172-I173-I174)+(I175-I176-I177)+I178+I179+I180</f>
        <v>0</v>
      </c>
      <c r="L170" s="244"/>
    </row>
    <row r="171" spans="1:12" ht="18" outlineLevel="1" x14ac:dyDescent="0.2">
      <c r="A171" s="23"/>
      <c r="B171" s="33"/>
      <c r="C171" s="33"/>
      <c r="D171" s="33"/>
      <c r="E171" s="546"/>
      <c r="F171" s="518" t="s">
        <v>431</v>
      </c>
      <c r="G171" s="215" t="s">
        <v>381</v>
      </c>
      <c r="H171" s="237" t="s">
        <v>463</v>
      </c>
      <c r="I171" s="472"/>
    </row>
    <row r="172" spans="1:12" ht="18" outlineLevel="1" x14ac:dyDescent="0.2">
      <c r="A172" s="23"/>
      <c r="B172" s="33"/>
      <c r="C172" s="33"/>
      <c r="D172" s="33"/>
      <c r="E172" s="546"/>
      <c r="F172" s="518" t="s">
        <v>112</v>
      </c>
      <c r="G172" s="215" t="s">
        <v>381</v>
      </c>
      <c r="H172" s="237" t="s">
        <v>458</v>
      </c>
      <c r="I172" s="472"/>
    </row>
    <row r="173" spans="1:12" ht="18" outlineLevel="1" x14ac:dyDescent="0.2">
      <c r="A173" s="23"/>
      <c r="B173" s="33"/>
      <c r="C173" s="33"/>
      <c r="D173" s="33"/>
      <c r="E173" s="546"/>
      <c r="F173" s="518" t="s">
        <v>177</v>
      </c>
      <c r="G173" s="215" t="s">
        <v>381</v>
      </c>
      <c r="H173" s="237" t="s">
        <v>191</v>
      </c>
      <c r="I173" s="472"/>
    </row>
    <row r="174" spans="1:12" ht="18" outlineLevel="1" x14ac:dyDescent="0.2">
      <c r="A174" s="23"/>
      <c r="B174" s="33"/>
      <c r="C174" s="33"/>
      <c r="D174" s="33"/>
      <c r="E174" s="546"/>
      <c r="F174" s="518" t="s">
        <v>8</v>
      </c>
      <c r="G174" s="215" t="s">
        <v>381</v>
      </c>
      <c r="H174" s="237" t="s">
        <v>464</v>
      </c>
      <c r="I174" s="472"/>
    </row>
    <row r="175" spans="1:12" ht="18" outlineLevel="1" x14ac:dyDescent="0.2">
      <c r="A175" s="23"/>
      <c r="B175" s="33"/>
      <c r="C175" s="33"/>
      <c r="D175" s="33"/>
      <c r="E175" s="546"/>
      <c r="F175" s="518" t="s">
        <v>462</v>
      </c>
      <c r="G175" s="215" t="s">
        <v>381</v>
      </c>
      <c r="H175" s="237" t="s">
        <v>465</v>
      </c>
      <c r="I175" s="472"/>
    </row>
    <row r="176" spans="1:12" ht="18" outlineLevel="1" x14ac:dyDescent="0.2">
      <c r="A176" s="23"/>
      <c r="B176" s="33"/>
      <c r="C176" s="33"/>
      <c r="D176" s="33"/>
      <c r="E176" s="546"/>
      <c r="F176" s="518" t="s">
        <v>178</v>
      </c>
      <c r="G176" s="215" t="s">
        <v>381</v>
      </c>
      <c r="H176" s="237" t="s">
        <v>191</v>
      </c>
      <c r="I176" s="472">
        <v>0</v>
      </c>
    </row>
    <row r="177" spans="1:9" ht="18" outlineLevel="1" x14ac:dyDescent="0.2">
      <c r="A177" s="23"/>
      <c r="B177" s="33"/>
      <c r="C177" s="33"/>
      <c r="D177" s="33"/>
      <c r="E177" s="546"/>
      <c r="F177" s="518" t="s">
        <v>18</v>
      </c>
      <c r="G177" s="215" t="s">
        <v>381</v>
      </c>
      <c r="H177" s="237" t="s">
        <v>19</v>
      </c>
      <c r="I177" s="472"/>
    </row>
    <row r="178" spans="1:9" ht="18" outlineLevel="1" x14ac:dyDescent="0.2">
      <c r="A178" s="23"/>
      <c r="B178" s="33"/>
      <c r="C178" s="33"/>
      <c r="D178" s="33"/>
      <c r="E178" s="546"/>
      <c r="F178" s="518" t="s">
        <v>20</v>
      </c>
      <c r="G178" s="215" t="s">
        <v>381</v>
      </c>
      <c r="H178" s="237" t="s">
        <v>21</v>
      </c>
      <c r="I178" s="472"/>
    </row>
    <row r="179" spans="1:9" ht="18" outlineLevel="1" x14ac:dyDescent="0.2">
      <c r="A179" s="23"/>
      <c r="B179" s="33"/>
      <c r="C179" s="33"/>
      <c r="D179" s="33"/>
      <c r="E179" s="546"/>
      <c r="F179" s="518" t="s">
        <v>120</v>
      </c>
      <c r="G179" s="215" t="s">
        <v>381</v>
      </c>
      <c r="H179" s="237" t="s">
        <v>466</v>
      </c>
      <c r="I179" s="472"/>
    </row>
    <row r="180" spans="1:9" ht="18.75" outlineLevel="1" thickBot="1" x14ac:dyDescent="0.25">
      <c r="A180" s="23"/>
      <c r="B180" s="33"/>
      <c r="C180" s="33"/>
      <c r="D180" s="33"/>
      <c r="E180" s="546"/>
      <c r="F180" s="518" t="s">
        <v>432</v>
      </c>
      <c r="G180" s="215" t="s">
        <v>381</v>
      </c>
      <c r="H180" s="237" t="s">
        <v>467</v>
      </c>
      <c r="I180" s="472"/>
    </row>
    <row r="181" spans="1:9" ht="15" thickBot="1" x14ac:dyDescent="0.25">
      <c r="B181" s="33" t="s">
        <v>255</v>
      </c>
      <c r="C181" s="33">
        <v>4</v>
      </c>
      <c r="D181" s="33">
        <v>3</v>
      </c>
      <c r="E181" s="547"/>
      <c r="F181" s="199"/>
      <c r="G181" s="199"/>
      <c r="H181" s="185" t="s">
        <v>336</v>
      </c>
      <c r="I181" s="52" t="str">
        <f>+IF(I170=0,"",I160/I170)</f>
        <v/>
      </c>
    </row>
    <row r="182" spans="1:9" ht="9.9499999999999993" customHeight="1" thickBot="1" x14ac:dyDescent="0.25">
      <c r="B182" s="33" t="s">
        <v>255</v>
      </c>
      <c r="C182" s="33">
        <v>14</v>
      </c>
      <c r="D182" s="33">
        <v>3</v>
      </c>
      <c r="E182" s="19"/>
      <c r="F182" s="19"/>
      <c r="G182" s="19"/>
      <c r="H182" s="19"/>
      <c r="I182" s="188"/>
    </row>
    <row r="183" spans="1:9" ht="28.5" x14ac:dyDescent="0.2">
      <c r="B183" s="33" t="s">
        <v>255</v>
      </c>
      <c r="C183" s="33">
        <v>15</v>
      </c>
      <c r="D183" s="33">
        <v>3</v>
      </c>
      <c r="E183" s="545" t="s">
        <v>337</v>
      </c>
      <c r="F183" s="234"/>
      <c r="G183" s="221" t="s">
        <v>387</v>
      </c>
      <c r="H183" s="222" t="s">
        <v>338</v>
      </c>
      <c r="I183" s="467">
        <f>+SUM(I184:I188)</f>
        <v>0</v>
      </c>
    </row>
    <row r="184" spans="1:9" ht="18" customHeight="1" outlineLevel="1" x14ac:dyDescent="0.2">
      <c r="A184" s="23"/>
      <c r="B184" s="33"/>
      <c r="C184" s="33"/>
      <c r="D184" s="33"/>
      <c r="E184" s="546"/>
      <c r="F184" s="228" t="s">
        <v>112</v>
      </c>
      <c r="G184" s="215" t="s">
        <v>387</v>
      </c>
      <c r="H184" s="237" t="s">
        <v>458</v>
      </c>
      <c r="I184" s="475">
        <f>+'R05'!I5</f>
        <v>0</v>
      </c>
    </row>
    <row r="185" spans="1:9" ht="18" outlineLevel="1" x14ac:dyDescent="0.2">
      <c r="A185" s="23"/>
      <c r="B185" s="33"/>
      <c r="C185" s="33"/>
      <c r="D185" s="33"/>
      <c r="E185" s="546"/>
      <c r="F185" s="228" t="s">
        <v>3</v>
      </c>
      <c r="G185" s="215" t="s">
        <v>387</v>
      </c>
      <c r="H185" s="237" t="s">
        <v>459</v>
      </c>
      <c r="I185" s="475">
        <f>+'R05'!I6</f>
        <v>0</v>
      </c>
    </row>
    <row r="186" spans="1:9" ht="18" customHeight="1" outlineLevel="1" x14ac:dyDescent="0.2">
      <c r="A186" s="23"/>
      <c r="B186" s="33"/>
      <c r="C186" s="33"/>
      <c r="D186" s="33"/>
      <c r="E186" s="546"/>
      <c r="F186" s="228" t="s">
        <v>57</v>
      </c>
      <c r="G186" s="215" t="s">
        <v>387</v>
      </c>
      <c r="H186" s="237" t="s">
        <v>460</v>
      </c>
      <c r="I186" s="472"/>
    </row>
    <row r="187" spans="1:9" ht="18" customHeight="1" outlineLevel="1" x14ac:dyDescent="0.2">
      <c r="A187" s="23"/>
      <c r="B187" s="33"/>
      <c r="C187" s="33"/>
      <c r="D187" s="33"/>
      <c r="E187" s="546"/>
      <c r="F187" s="228" t="s">
        <v>60</v>
      </c>
      <c r="G187" s="215" t="s">
        <v>387</v>
      </c>
      <c r="H187" s="237" t="s">
        <v>461</v>
      </c>
      <c r="I187" s="472"/>
    </row>
    <row r="188" spans="1:9" ht="18" customHeight="1" outlineLevel="1" x14ac:dyDescent="0.2">
      <c r="A188" s="23"/>
      <c r="B188" s="33"/>
      <c r="C188" s="33"/>
      <c r="D188" s="33"/>
      <c r="E188" s="546"/>
      <c r="F188" s="228" t="s">
        <v>20</v>
      </c>
      <c r="G188" s="215" t="s">
        <v>387</v>
      </c>
      <c r="H188" s="237" t="s">
        <v>21</v>
      </c>
      <c r="I188" s="475">
        <f>+'R05'!I14</f>
        <v>0</v>
      </c>
    </row>
    <row r="189" spans="1:9" ht="18" customHeight="1" thickBot="1" x14ac:dyDescent="0.25">
      <c r="B189" s="33" t="e">
        <v>#N/A</v>
      </c>
      <c r="C189" s="33" t="e">
        <v>#N/A</v>
      </c>
      <c r="D189" s="33" t="e">
        <v>#N/A</v>
      </c>
      <c r="E189" s="546"/>
      <c r="F189" s="232" t="s">
        <v>145</v>
      </c>
      <c r="G189" s="198" t="s">
        <v>387</v>
      </c>
      <c r="H189" s="183" t="s">
        <v>339</v>
      </c>
      <c r="I189" s="482">
        <f>+'R08'!I37</f>
        <v>0</v>
      </c>
    </row>
    <row r="190" spans="1:9" ht="15" thickBot="1" x14ac:dyDescent="0.25">
      <c r="B190" s="33" t="s">
        <v>255</v>
      </c>
      <c r="C190" s="33">
        <v>20</v>
      </c>
      <c r="D190" s="33">
        <v>3</v>
      </c>
      <c r="E190" s="547"/>
      <c r="F190" s="184"/>
      <c r="G190" s="199"/>
      <c r="H190" s="185" t="s">
        <v>340</v>
      </c>
      <c r="I190" s="52" t="str">
        <f>+IF(I189=0,"",I183/I189)</f>
        <v/>
      </c>
    </row>
    <row r="191" spans="1:9" ht="9.9499999999999993" customHeight="1" thickBot="1" x14ac:dyDescent="0.25">
      <c r="B191" s="33" t="s">
        <v>255</v>
      </c>
      <c r="C191" s="33">
        <v>25</v>
      </c>
      <c r="D191" s="33">
        <v>3</v>
      </c>
      <c r="E191" s="19"/>
      <c r="F191" s="19"/>
      <c r="G191" s="19"/>
      <c r="H191" s="19"/>
      <c r="I191" s="188"/>
    </row>
    <row r="192" spans="1:9" ht="17.25" customHeight="1" x14ac:dyDescent="0.2">
      <c r="B192" s="33" t="s">
        <v>255</v>
      </c>
      <c r="C192" s="33">
        <v>26</v>
      </c>
      <c r="D192" s="33">
        <v>3</v>
      </c>
      <c r="E192" s="545" t="s">
        <v>341</v>
      </c>
      <c r="F192" s="517" t="s">
        <v>48</v>
      </c>
      <c r="G192" s="221" t="s">
        <v>385</v>
      </c>
      <c r="H192" s="222" t="s">
        <v>342</v>
      </c>
      <c r="I192" s="516">
        <f>+'R02'!I5</f>
        <v>0</v>
      </c>
    </row>
    <row r="193" spans="2:9" ht="17.25" customHeight="1" thickBot="1" x14ac:dyDescent="0.25">
      <c r="B193" s="33" t="s">
        <v>255</v>
      </c>
      <c r="C193" s="33">
        <v>32</v>
      </c>
      <c r="D193" s="33">
        <v>3</v>
      </c>
      <c r="E193" s="546"/>
      <c r="F193" s="520" t="s">
        <v>145</v>
      </c>
      <c r="G193" s="204" t="s">
        <v>387</v>
      </c>
      <c r="H193" s="189" t="s">
        <v>343</v>
      </c>
      <c r="I193" s="482" t="str">
        <f>+IF(I189=0,"",I189)</f>
        <v/>
      </c>
    </row>
    <row r="194" spans="2:9" ht="15" thickBot="1" x14ac:dyDescent="0.25">
      <c r="B194" s="33" t="s">
        <v>255</v>
      </c>
      <c r="C194" s="33">
        <v>40</v>
      </c>
      <c r="D194" s="33">
        <v>3</v>
      </c>
      <c r="E194" s="547"/>
      <c r="F194" s="199"/>
      <c r="G194" s="199"/>
      <c r="H194" s="185" t="s">
        <v>336</v>
      </c>
      <c r="I194" s="52" t="str">
        <f>+IF(I193="","",I192/I193)</f>
        <v/>
      </c>
    </row>
    <row r="195" spans="2:9" ht="18" x14ac:dyDescent="0.2">
      <c r="B195" s="33" t="s">
        <v>255</v>
      </c>
      <c r="C195" s="33">
        <v>49</v>
      </c>
      <c r="D195" s="33">
        <v>3</v>
      </c>
      <c r="F195" s="39"/>
      <c r="G195" s="39"/>
      <c r="H195" s="26"/>
      <c r="I195" s="27"/>
    </row>
    <row r="196" spans="2:9" ht="18" x14ac:dyDescent="0.2">
      <c r="B196" s="19"/>
      <c r="C196" s="19"/>
      <c r="D196" s="19"/>
      <c r="F196" s="39"/>
      <c r="G196" s="39"/>
      <c r="H196" s="26"/>
      <c r="I196" s="27"/>
    </row>
    <row r="197" spans="2:9" ht="18" x14ac:dyDescent="0.25">
      <c r="F197" s="39"/>
      <c r="G197" s="39"/>
      <c r="H197" s="26"/>
      <c r="I197" s="27"/>
    </row>
    <row r="198" spans="2:9" ht="18" x14ac:dyDescent="0.25">
      <c r="F198" s="39"/>
      <c r="G198" s="39"/>
      <c r="H198" s="26"/>
      <c r="I198" s="27"/>
    </row>
    <row r="199" spans="2:9" ht="18" x14ac:dyDescent="0.25">
      <c r="F199" s="39"/>
      <c r="G199" s="39"/>
      <c r="H199" s="26"/>
      <c r="I199" s="27"/>
    </row>
    <row r="200" spans="2:9" ht="18" x14ac:dyDescent="0.25">
      <c r="F200" s="39"/>
      <c r="G200" s="39"/>
      <c r="H200" s="26"/>
      <c r="I200" s="27"/>
    </row>
    <row r="201" spans="2:9" ht="18" x14ac:dyDescent="0.25">
      <c r="F201" s="39"/>
      <c r="G201" s="39"/>
      <c r="H201" s="26"/>
      <c r="I201" s="27"/>
    </row>
    <row r="202" spans="2:9" ht="18" x14ac:dyDescent="0.25">
      <c r="F202" s="39"/>
      <c r="G202" s="39"/>
      <c r="H202" s="26"/>
      <c r="I202" s="27"/>
    </row>
    <row r="203" spans="2:9" ht="18" x14ac:dyDescent="0.25">
      <c r="F203" s="39"/>
      <c r="G203" s="39"/>
      <c r="H203" s="26"/>
      <c r="I203" s="27"/>
    </row>
    <row r="204" spans="2:9" ht="18" x14ac:dyDescent="0.25">
      <c r="F204" s="39"/>
      <c r="G204" s="39"/>
      <c r="H204" s="26"/>
      <c r="I204" s="27"/>
    </row>
    <row r="205" spans="2:9" ht="18" x14ac:dyDescent="0.25">
      <c r="F205" s="39"/>
      <c r="G205" s="39"/>
      <c r="H205" s="26"/>
      <c r="I205" s="27"/>
    </row>
    <row r="206" spans="2:9" ht="18" x14ac:dyDescent="0.25">
      <c r="F206" s="39"/>
      <c r="G206" s="39"/>
      <c r="H206" s="26"/>
      <c r="I206" s="27"/>
    </row>
    <row r="207" spans="2:9" ht="18" x14ac:dyDescent="0.25">
      <c r="F207" s="39"/>
      <c r="G207" s="39"/>
      <c r="H207" s="26"/>
      <c r="I207" s="27"/>
    </row>
    <row r="208" spans="2:9" ht="18" x14ac:dyDescent="0.25">
      <c r="F208" s="39"/>
      <c r="G208" s="39"/>
      <c r="H208" s="26"/>
      <c r="I208" s="27"/>
    </row>
    <row r="209" spans="6:9" ht="18" x14ac:dyDescent="0.25">
      <c r="F209" s="39"/>
      <c r="G209" s="39"/>
      <c r="H209" s="26"/>
      <c r="I209" s="27"/>
    </row>
    <row r="210" spans="6:9" ht="18" x14ac:dyDescent="0.25">
      <c r="F210" s="39"/>
      <c r="G210" s="39"/>
      <c r="H210" s="26"/>
      <c r="I210" s="27"/>
    </row>
    <row r="211" spans="6:9" ht="18" x14ac:dyDescent="0.25">
      <c r="F211" s="39"/>
      <c r="G211" s="39"/>
      <c r="H211" s="26"/>
      <c r="I211" s="27"/>
    </row>
    <row r="212" spans="6:9" ht="18" x14ac:dyDescent="0.25">
      <c r="F212" s="39"/>
      <c r="G212" s="39"/>
      <c r="H212" s="26"/>
      <c r="I212" s="27"/>
    </row>
    <row r="213" spans="6:9" ht="18" x14ac:dyDescent="0.25">
      <c r="F213" s="39"/>
      <c r="G213" s="39"/>
      <c r="H213" s="26"/>
      <c r="I213" s="27"/>
    </row>
    <row r="214" spans="6:9" ht="18" x14ac:dyDescent="0.25">
      <c r="F214" s="39"/>
      <c r="G214" s="39"/>
      <c r="H214" s="26"/>
      <c r="I214" s="27"/>
    </row>
    <row r="215" spans="6:9" ht="18" x14ac:dyDescent="0.25">
      <c r="F215" s="39"/>
      <c r="G215" s="39"/>
      <c r="H215" s="26"/>
      <c r="I215" s="27"/>
    </row>
    <row r="216" spans="6:9" ht="18" x14ac:dyDescent="0.25">
      <c r="F216" s="39"/>
      <c r="G216" s="39"/>
      <c r="H216" s="26"/>
      <c r="I216" s="27"/>
    </row>
    <row r="217" spans="6:9" ht="18" x14ac:dyDescent="0.25">
      <c r="F217" s="39"/>
      <c r="G217" s="39"/>
      <c r="H217" s="26"/>
      <c r="I217" s="27"/>
    </row>
    <row r="218" spans="6:9" ht="18" x14ac:dyDescent="0.25">
      <c r="F218" s="39"/>
      <c r="G218" s="39"/>
      <c r="H218" s="26"/>
      <c r="I218" s="27"/>
    </row>
    <row r="219" spans="6:9" ht="18" x14ac:dyDescent="0.25">
      <c r="F219" s="39"/>
      <c r="G219" s="39"/>
      <c r="H219" s="26"/>
      <c r="I219" s="27"/>
    </row>
    <row r="220" spans="6:9" ht="18" x14ac:dyDescent="0.25">
      <c r="F220" s="39"/>
      <c r="G220" s="39"/>
      <c r="H220" s="26"/>
      <c r="I220" s="27"/>
    </row>
    <row r="221" spans="6:9" ht="18" x14ac:dyDescent="0.25">
      <c r="F221" s="39"/>
      <c r="G221" s="39"/>
      <c r="H221" s="26"/>
      <c r="I221" s="27"/>
    </row>
    <row r="222" spans="6:9" ht="18" x14ac:dyDescent="0.25">
      <c r="F222" s="39"/>
      <c r="G222" s="39"/>
      <c r="H222" s="26"/>
      <c r="I222" s="27"/>
    </row>
    <row r="223" spans="6:9" ht="18" x14ac:dyDescent="0.25">
      <c r="F223" s="39"/>
      <c r="G223" s="39"/>
      <c r="H223" s="26"/>
      <c r="I223" s="27"/>
    </row>
    <row r="224" spans="6:9" ht="18" x14ac:dyDescent="0.25">
      <c r="F224" s="39"/>
      <c r="G224" s="39"/>
      <c r="H224" s="26"/>
      <c r="I224" s="27"/>
    </row>
    <row r="225" spans="1:10" ht="18" x14ac:dyDescent="0.25">
      <c r="H225" s="26"/>
    </row>
    <row r="226" spans="1:10" ht="18" x14ac:dyDescent="0.25">
      <c r="H226" s="26"/>
    </row>
    <row r="227" spans="1:10" ht="18" x14ac:dyDescent="0.25">
      <c r="H227" s="26"/>
    </row>
    <row r="228" spans="1:10" ht="18" x14ac:dyDescent="0.25">
      <c r="E228" s="45"/>
      <c r="H228" s="26"/>
    </row>
    <row r="229" spans="1:10" ht="18" x14ac:dyDescent="0.25">
      <c r="H229" s="26"/>
    </row>
    <row r="230" spans="1:10" ht="18" x14ac:dyDescent="0.25">
      <c r="H230" s="26"/>
    </row>
    <row r="231" spans="1:10" ht="18" x14ac:dyDescent="0.25">
      <c r="H231" s="26"/>
    </row>
    <row r="232" spans="1:10" ht="18" x14ac:dyDescent="0.25">
      <c r="H232" s="26"/>
    </row>
    <row r="233" spans="1:10" ht="18" x14ac:dyDescent="0.25">
      <c r="H233" s="26"/>
    </row>
    <row r="234" spans="1:10" s="34" customFormat="1" ht="18" x14ac:dyDescent="0.25">
      <c r="A234" s="19"/>
      <c r="B234"/>
      <c r="C234" s="5"/>
      <c r="D234" s="5"/>
      <c r="E234" s="40"/>
      <c r="F234" s="44"/>
      <c r="G234" s="44"/>
      <c r="H234" s="26"/>
      <c r="J234" s="95"/>
    </row>
    <row r="235" spans="1:10" s="34" customFormat="1" ht="18" x14ac:dyDescent="0.25">
      <c r="A235" s="19"/>
      <c r="B235"/>
      <c r="C235" s="5"/>
      <c r="D235" s="5"/>
      <c r="E235" s="40"/>
      <c r="F235" s="44"/>
      <c r="G235" s="44"/>
      <c r="H235" s="26"/>
      <c r="J235" s="95"/>
    </row>
    <row r="236" spans="1:10" s="34" customFormat="1" ht="18" x14ac:dyDescent="0.25">
      <c r="A236" s="19"/>
      <c r="B236"/>
      <c r="C236" s="5"/>
      <c r="D236" s="5"/>
      <c r="E236" s="40"/>
      <c r="F236" s="44"/>
      <c r="G236" s="44"/>
      <c r="H236" s="26"/>
      <c r="J236" s="95"/>
    </row>
    <row r="237" spans="1:10" s="34" customFormat="1" ht="18" x14ac:dyDescent="0.25">
      <c r="A237" s="19"/>
      <c r="B237"/>
      <c r="C237" s="5"/>
      <c r="D237" s="5"/>
      <c r="E237" s="40"/>
      <c r="F237" s="44"/>
      <c r="G237" s="44"/>
      <c r="H237" s="26"/>
      <c r="J237" s="95"/>
    </row>
    <row r="238" spans="1:10" s="34" customFormat="1" ht="18" x14ac:dyDescent="0.25">
      <c r="A238" s="19"/>
      <c r="B238"/>
      <c r="C238" s="5"/>
      <c r="D238" s="5"/>
      <c r="E238" s="40"/>
      <c r="F238" s="44"/>
      <c r="G238" s="44"/>
      <c r="H238" s="26"/>
      <c r="J238" s="95"/>
    </row>
    <row r="239" spans="1:10" s="34" customFormat="1" ht="18" x14ac:dyDescent="0.25">
      <c r="A239" s="19"/>
      <c r="B239"/>
      <c r="C239" s="5"/>
      <c r="D239" s="5"/>
      <c r="E239" s="40"/>
      <c r="F239" s="44"/>
      <c r="G239" s="44"/>
      <c r="H239" s="26"/>
      <c r="J239" s="95"/>
    </row>
    <row r="240" spans="1:10" s="34" customFormat="1" ht="18" x14ac:dyDescent="0.25">
      <c r="A240" s="19"/>
      <c r="B240"/>
      <c r="C240" s="5"/>
      <c r="D240" s="5"/>
      <c r="E240" s="40"/>
      <c r="F240" s="44"/>
      <c r="G240" s="44"/>
      <c r="H240" s="26"/>
      <c r="J240" s="95"/>
    </row>
    <row r="241" spans="1:10" s="34" customFormat="1" ht="18" x14ac:dyDescent="0.25">
      <c r="A241" s="19"/>
      <c r="B241"/>
      <c r="C241" s="5"/>
      <c r="D241" s="5"/>
      <c r="E241" s="40"/>
      <c r="F241" s="44"/>
      <c r="G241" s="44"/>
      <c r="H241" s="26"/>
      <c r="J241" s="95"/>
    </row>
    <row r="242" spans="1:10" s="34" customFormat="1" ht="18" x14ac:dyDescent="0.25">
      <c r="A242" s="19"/>
      <c r="B242"/>
      <c r="C242" s="5"/>
      <c r="D242" s="5"/>
      <c r="E242" s="40"/>
      <c r="F242" s="44"/>
      <c r="G242" s="44"/>
      <c r="H242" s="26"/>
      <c r="J242" s="95"/>
    </row>
    <row r="243" spans="1:10" s="34" customFormat="1" ht="18" x14ac:dyDescent="0.25">
      <c r="A243" s="19"/>
      <c r="B243"/>
      <c r="C243" s="5"/>
      <c r="D243" s="5"/>
      <c r="E243" s="40"/>
      <c r="F243" s="44"/>
      <c r="G243" s="44"/>
      <c r="H243" s="26"/>
      <c r="J243" s="95"/>
    </row>
  </sheetData>
  <sheetProtection algorithmName="SHA-512" hashValue="xmTc+hvlEx2vkUyTt4YbXeomchptks7qPMzJLoQZhLgIZ/A0YFg5cjBqCAYIC7SOvJOSv5DWdNmDH4T/FkeOZA==" saltValue="eydtIRX5070xiBZF05LgjA==" spinCount="100000" sheet="1" objects="1" scenarios="1"/>
  <mergeCells count="13">
    <mergeCell ref="E192:E194"/>
    <mergeCell ref="E98:E102"/>
    <mergeCell ref="E104:E121"/>
    <mergeCell ref="E123:E125"/>
    <mergeCell ref="E127:E153"/>
    <mergeCell ref="E160:E181"/>
    <mergeCell ref="E183:E190"/>
    <mergeCell ref="E59:E96"/>
    <mergeCell ref="E7:E9"/>
    <mergeCell ref="E11:E13"/>
    <mergeCell ref="E15:E36"/>
    <mergeCell ref="E38:E46"/>
    <mergeCell ref="E48:E52"/>
  </mergeCells>
  <hyperlinks>
    <hyperlink ref="A1" location="Sommaire!A1" display="Acc" xr:uid="{00000000-0004-0000-0D00-000000000000}"/>
  </hyperlink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6"/>
  <dimension ref="A1:F29"/>
  <sheetViews>
    <sheetView workbookViewId="0">
      <pane xSplit="6" ySplit="16" topLeftCell="G17" activePane="bottomRight" state="frozen"/>
      <selection activeCell="F166" sqref="F166"/>
      <selection pane="topRight" activeCell="F166" sqref="F166"/>
      <selection pane="bottomLeft" activeCell="F166" sqref="F166"/>
      <selection pane="bottomRight" activeCell="F18" sqref="F18"/>
    </sheetView>
  </sheetViews>
  <sheetFormatPr baseColWidth="10" defaultColWidth="11.42578125" defaultRowHeight="15" x14ac:dyDescent="0.25"/>
  <cols>
    <col min="1" max="1" width="12.42578125" customWidth="1"/>
    <col min="2" max="2" width="48.28515625" style="314" bestFit="1" customWidth="1"/>
    <col min="3" max="3" width="24.140625" customWidth="1"/>
    <col min="4" max="4" width="30.5703125" customWidth="1"/>
    <col min="5" max="5" width="25.42578125" customWidth="1"/>
    <col min="6" max="6" width="24.140625" customWidth="1"/>
  </cols>
  <sheetData>
    <row r="1" spans="1:6" x14ac:dyDescent="0.25">
      <c r="A1" s="243" t="s">
        <v>197</v>
      </c>
    </row>
    <row r="2" spans="1:6" ht="15.75" x14ac:dyDescent="0.25">
      <c r="B2" s="551" t="s">
        <v>530</v>
      </c>
      <c r="C2" s="553" t="s">
        <v>531</v>
      </c>
      <c r="D2" s="553"/>
      <c r="E2" s="553"/>
      <c r="F2" s="553"/>
    </row>
    <row r="3" spans="1:6" ht="31.5" x14ac:dyDescent="0.25">
      <c r="B3" s="552"/>
      <c r="C3" s="339" t="s">
        <v>532</v>
      </c>
      <c r="D3" s="339" t="s">
        <v>533</v>
      </c>
      <c r="E3" s="339" t="s">
        <v>534</v>
      </c>
      <c r="F3" s="339" t="s">
        <v>535</v>
      </c>
    </row>
    <row r="4" spans="1:6" ht="15.75" x14ac:dyDescent="0.25">
      <c r="B4" s="340" t="s">
        <v>536</v>
      </c>
      <c r="C4" s="341"/>
      <c r="D4" s="341"/>
      <c r="E4" s="341"/>
      <c r="F4" s="342">
        <f>+C4+D4-E4</f>
        <v>0</v>
      </c>
    </row>
    <row r="5" spans="1:6" ht="15.75" x14ac:dyDescent="0.25">
      <c r="B5" s="340" t="s">
        <v>537</v>
      </c>
      <c r="C5" s="341"/>
      <c r="D5" s="341"/>
      <c r="E5" s="341"/>
      <c r="F5" s="342">
        <f t="shared" ref="F5:F12" si="0">+C5+D5-E5</f>
        <v>0</v>
      </c>
    </row>
    <row r="6" spans="1:6" ht="15.75" x14ac:dyDescent="0.25">
      <c r="B6" s="340" t="s">
        <v>538</v>
      </c>
      <c r="C6" s="341"/>
      <c r="D6" s="341"/>
      <c r="E6" s="341"/>
      <c r="F6" s="342">
        <f t="shared" si="0"/>
        <v>0</v>
      </c>
    </row>
    <row r="7" spans="1:6" ht="15.75" x14ac:dyDescent="0.25">
      <c r="B7" s="340" t="s">
        <v>539</v>
      </c>
      <c r="C7" s="341"/>
      <c r="D7" s="341"/>
      <c r="E7" s="341"/>
      <c r="F7" s="342">
        <f t="shared" si="0"/>
        <v>0</v>
      </c>
    </row>
    <row r="8" spans="1:6" ht="15.75" x14ac:dyDescent="0.25">
      <c r="B8" s="340" t="s">
        <v>540</v>
      </c>
      <c r="C8" s="341"/>
      <c r="D8" s="341"/>
      <c r="E8" s="341"/>
      <c r="F8" s="342">
        <f t="shared" si="0"/>
        <v>0</v>
      </c>
    </row>
    <row r="9" spans="1:6" ht="15.75" x14ac:dyDescent="0.25">
      <c r="B9" s="340" t="s">
        <v>541</v>
      </c>
      <c r="C9" s="341"/>
      <c r="D9" s="341"/>
      <c r="E9" s="341"/>
      <c r="F9" s="342">
        <f t="shared" si="0"/>
        <v>0</v>
      </c>
    </row>
    <row r="10" spans="1:6" ht="15.75" x14ac:dyDescent="0.25">
      <c r="B10" s="340" t="s">
        <v>542</v>
      </c>
      <c r="C10" s="341"/>
      <c r="D10" s="341"/>
      <c r="E10" s="341"/>
      <c r="F10" s="342">
        <f t="shared" si="0"/>
        <v>0</v>
      </c>
    </row>
    <row r="11" spans="1:6" ht="15.75" x14ac:dyDescent="0.25">
      <c r="B11" s="340" t="s">
        <v>543</v>
      </c>
      <c r="C11" s="341"/>
      <c r="D11" s="341"/>
      <c r="E11" s="341"/>
      <c r="F11" s="342">
        <f t="shared" si="0"/>
        <v>0</v>
      </c>
    </row>
    <row r="12" spans="1:6" ht="15.75" x14ac:dyDescent="0.25">
      <c r="B12" s="340" t="s">
        <v>544</v>
      </c>
      <c r="C12" s="341"/>
      <c r="D12" s="341"/>
      <c r="E12" s="341"/>
      <c r="F12" s="342">
        <f t="shared" si="0"/>
        <v>0</v>
      </c>
    </row>
    <row r="13" spans="1:6" ht="15.75" x14ac:dyDescent="0.25">
      <c r="B13" s="452" t="s">
        <v>26</v>
      </c>
      <c r="C13" s="453">
        <f>+SUM(C4:C12)</f>
        <v>0</v>
      </c>
      <c r="D13" s="453">
        <f>+SUM(D4:D12)</f>
        <v>0</v>
      </c>
      <c r="E13" s="453">
        <f>+SUM(E4:E12)</f>
        <v>0</v>
      </c>
      <c r="F13" s="453">
        <f>+SUM(F4:F12)</f>
        <v>0</v>
      </c>
    </row>
    <row r="14" spans="1:6" x14ac:dyDescent="0.25">
      <c r="B14"/>
    </row>
    <row r="15" spans="1:6" x14ac:dyDescent="0.25">
      <c r="B15"/>
    </row>
    <row r="16" spans="1:6" x14ac:dyDescent="0.25">
      <c r="B16"/>
    </row>
    <row r="17" spans="2:6" x14ac:dyDescent="0.25">
      <c r="B17"/>
      <c r="E17" s="49"/>
      <c r="F17" s="49"/>
    </row>
    <row r="19" spans="2:6" x14ac:dyDescent="0.25">
      <c r="B19"/>
    </row>
    <row r="20" spans="2:6" ht="15" customHeight="1" x14ac:dyDescent="0.25">
      <c r="B20"/>
    </row>
    <row r="21" spans="2:6" ht="15" customHeight="1" x14ac:dyDescent="0.25">
      <c r="B21"/>
    </row>
    <row r="22" spans="2:6" ht="15" customHeight="1" x14ac:dyDescent="0.25">
      <c r="B22"/>
    </row>
    <row r="23" spans="2:6" ht="15" customHeight="1" x14ac:dyDescent="0.25">
      <c r="B23"/>
    </row>
    <row r="24" spans="2:6" ht="15" customHeight="1" x14ac:dyDescent="0.25">
      <c r="B24"/>
    </row>
    <row r="25" spans="2:6" ht="15" customHeight="1" x14ac:dyDescent="0.25">
      <c r="B25"/>
    </row>
    <row r="26" spans="2:6" ht="15" customHeight="1" x14ac:dyDescent="0.25">
      <c r="B26"/>
    </row>
    <row r="27" spans="2:6" ht="15" customHeight="1" x14ac:dyDescent="0.25">
      <c r="B27"/>
    </row>
    <row r="28" spans="2:6" ht="15" customHeight="1" x14ac:dyDescent="0.25">
      <c r="B28"/>
    </row>
    <row r="29" spans="2:6" x14ac:dyDescent="0.25">
      <c r="B29"/>
    </row>
  </sheetData>
  <sheetProtection algorithmName="SHA-512" hashValue="N8NQekz1jA1p4apHlS5qR0ii/8SwLt/QadxwXSMAr5HiUOwt93Zs0QuLvz4YmYugP4YgIIn+wLI3joRzI4ggZg==" saltValue="1mnY7a3M/fEobS3pDbyj4A==" spinCount="100000" sheet="1" objects="1" scenarios="1"/>
  <mergeCells count="2">
    <mergeCell ref="B2:B3"/>
    <mergeCell ref="C2:F2"/>
  </mergeCells>
  <hyperlinks>
    <hyperlink ref="A1" location="Sommaire!A1" display="Acc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7"/>
  <dimension ref="A1:BI354"/>
  <sheetViews>
    <sheetView zoomScale="90" zoomScaleNormal="90" workbookViewId="0">
      <pane xSplit="7" ySplit="4" topLeftCell="H5" activePane="bottomRight" state="frozen"/>
      <selection activeCell="F166" sqref="F166"/>
      <selection pane="topRight" activeCell="F166" sqref="F166"/>
      <selection pane="bottomLeft" activeCell="F166" sqref="F166"/>
      <selection pane="bottomRight" activeCell="J54" sqref="J54"/>
    </sheetView>
  </sheetViews>
  <sheetFormatPr baseColWidth="10" defaultRowHeight="15" x14ac:dyDescent="0.25"/>
  <cols>
    <col min="1" max="1" width="8.42578125" style="352" customWidth="1"/>
    <col min="2" max="2" width="30.140625" style="441" customWidth="1"/>
    <col min="3" max="3" width="15.7109375" style="423" customWidth="1"/>
    <col min="4" max="5" width="1" style="424" hidden="1" customWidth="1"/>
    <col min="6" max="6" width="16" style="425" customWidth="1"/>
    <col min="7" max="23" width="16.7109375" style="376" customWidth="1"/>
    <col min="24" max="24" width="17.140625" style="376" bestFit="1" customWidth="1"/>
    <col min="25" max="56" width="16.7109375" style="376" customWidth="1"/>
    <col min="58" max="58" width="13.28515625" hidden="1" customWidth="1"/>
    <col min="59" max="61" width="11.42578125" hidden="1" customWidth="1"/>
    <col min="62" max="62" width="11.42578125" customWidth="1"/>
  </cols>
  <sheetData>
    <row r="1" spans="1:61" s="19" customFormat="1" ht="16.5" thickBot="1" x14ac:dyDescent="0.3">
      <c r="A1" s="243" t="s">
        <v>197</v>
      </c>
      <c r="B1" s="343"/>
      <c r="C1" s="343"/>
      <c r="D1" s="343"/>
      <c r="E1" s="343"/>
      <c r="F1" s="343"/>
      <c r="G1" s="344" t="s">
        <v>545</v>
      </c>
      <c r="H1" s="344" t="s">
        <v>546</v>
      </c>
      <c r="I1" s="344" t="s">
        <v>547</v>
      </c>
      <c r="J1" s="344" t="s">
        <v>548</v>
      </c>
      <c r="K1" s="344" t="s">
        <v>549</v>
      </c>
      <c r="L1" s="344" t="s">
        <v>550</v>
      </c>
      <c r="M1" s="344" t="s">
        <v>551</v>
      </c>
      <c r="N1" s="344" t="s">
        <v>552</v>
      </c>
      <c r="O1" s="344" t="s">
        <v>553</v>
      </c>
      <c r="P1" s="344" t="s">
        <v>554</v>
      </c>
      <c r="Q1" s="344" t="s">
        <v>555</v>
      </c>
      <c r="R1" s="344" t="s">
        <v>556</v>
      </c>
      <c r="S1" s="344" t="s">
        <v>557</v>
      </c>
      <c r="T1" s="344" t="s">
        <v>558</v>
      </c>
      <c r="U1" s="344" t="s">
        <v>559</v>
      </c>
      <c r="V1" s="344" t="s">
        <v>560</v>
      </c>
      <c r="W1" s="344" t="s">
        <v>561</v>
      </c>
      <c r="X1" s="344" t="s">
        <v>562</v>
      </c>
      <c r="Y1" s="344" t="s">
        <v>563</v>
      </c>
      <c r="Z1" s="344" t="s">
        <v>564</v>
      </c>
      <c r="AA1" s="344" t="s">
        <v>565</v>
      </c>
      <c r="AB1" s="344" t="s">
        <v>566</v>
      </c>
      <c r="AC1" s="344" t="s">
        <v>567</v>
      </c>
      <c r="AD1" s="344" t="s">
        <v>568</v>
      </c>
      <c r="AE1" s="344" t="s">
        <v>569</v>
      </c>
      <c r="AF1" s="344" t="s">
        <v>570</v>
      </c>
      <c r="AG1" s="344" t="s">
        <v>571</v>
      </c>
      <c r="AH1" s="344" t="s">
        <v>572</v>
      </c>
      <c r="AI1" s="344" t="s">
        <v>573</v>
      </c>
      <c r="AJ1" s="344" t="s">
        <v>574</v>
      </c>
      <c r="AK1" s="344" t="s">
        <v>575</v>
      </c>
      <c r="AL1" s="344" t="s">
        <v>576</v>
      </c>
      <c r="AM1" s="344" t="s">
        <v>577</v>
      </c>
      <c r="AN1" s="344" t="s">
        <v>578</v>
      </c>
      <c r="AO1" s="344" t="s">
        <v>579</v>
      </c>
      <c r="AP1" s="344" t="s">
        <v>580</v>
      </c>
      <c r="AQ1" s="344" t="s">
        <v>581</v>
      </c>
      <c r="AR1" s="344" t="s">
        <v>582</v>
      </c>
      <c r="AS1" s="344" t="s">
        <v>583</v>
      </c>
      <c r="AT1" s="344" t="s">
        <v>584</v>
      </c>
      <c r="AU1" s="344" t="s">
        <v>585</v>
      </c>
      <c r="AV1" s="344" t="s">
        <v>586</v>
      </c>
      <c r="AW1" s="344" t="s">
        <v>587</v>
      </c>
      <c r="AX1" s="344" t="s">
        <v>588</v>
      </c>
      <c r="AY1" s="344" t="s">
        <v>589</v>
      </c>
      <c r="AZ1" s="344" t="s">
        <v>590</v>
      </c>
      <c r="BA1" s="344" t="s">
        <v>591</v>
      </c>
      <c r="BB1" s="344" t="s">
        <v>592</v>
      </c>
      <c r="BC1" s="344" t="s">
        <v>593</v>
      </c>
      <c r="BD1" s="344" t="s">
        <v>594</v>
      </c>
    </row>
    <row r="2" spans="1:61" s="348" customFormat="1" ht="26.25" customHeight="1" x14ac:dyDescent="0.25">
      <c r="A2" s="345"/>
      <c r="B2" s="557" t="s">
        <v>595</v>
      </c>
      <c r="C2" s="558"/>
      <c r="D2" s="558"/>
      <c r="E2" s="558"/>
      <c r="F2" s="559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7"/>
      <c r="BF2" s="348" t="s">
        <v>596</v>
      </c>
      <c r="BG2" s="348" t="e">
        <f>#REF!</f>
        <v>#REF!</v>
      </c>
    </row>
    <row r="3" spans="1:61" s="350" customFormat="1" ht="13.5" x14ac:dyDescent="0.25">
      <c r="A3" s="349"/>
      <c r="B3" s="560" t="s">
        <v>597</v>
      </c>
      <c r="C3" s="561"/>
      <c r="D3" s="561"/>
      <c r="E3" s="561"/>
      <c r="F3" s="562"/>
      <c r="G3" s="507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  <c r="AU3" s="509"/>
      <c r="AV3" s="509"/>
      <c r="AW3" s="509"/>
      <c r="AX3" s="509"/>
      <c r="AY3" s="509"/>
      <c r="AZ3" s="509"/>
      <c r="BA3" s="509"/>
      <c r="BB3" s="509"/>
      <c r="BC3" s="509"/>
      <c r="BD3" s="510"/>
    </row>
    <row r="4" spans="1:61" s="351" customFormat="1" ht="14.25" thickBot="1" x14ac:dyDescent="0.25">
      <c r="A4" s="349"/>
      <c r="B4" s="563" t="s">
        <v>598</v>
      </c>
      <c r="C4" s="564"/>
      <c r="D4" s="564"/>
      <c r="E4" s="564"/>
      <c r="F4" s="565"/>
      <c r="G4" s="507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09"/>
      <c r="AP4" s="509"/>
      <c r="AQ4" s="509"/>
      <c r="AR4" s="509"/>
      <c r="AS4" s="509"/>
      <c r="AT4" s="509"/>
      <c r="AU4" s="509"/>
      <c r="AV4" s="509"/>
      <c r="AW4" s="509"/>
      <c r="AX4" s="509"/>
      <c r="AY4" s="509"/>
      <c r="AZ4" s="509"/>
      <c r="BA4" s="509"/>
      <c r="BB4" s="509"/>
      <c r="BC4" s="509"/>
      <c r="BD4" s="510"/>
    </row>
    <row r="5" spans="1:61" ht="5.25" hidden="1" customHeight="1" x14ac:dyDescent="0.25">
      <c r="B5" s="349"/>
      <c r="C5" s="353"/>
      <c r="D5" s="354"/>
      <c r="E5" s="354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5"/>
    </row>
    <row r="6" spans="1:61" ht="15.75" hidden="1" thickBot="1" x14ac:dyDescent="0.3">
      <c r="B6" s="566" t="s">
        <v>599</v>
      </c>
      <c r="C6" s="567"/>
      <c r="D6" s="567"/>
      <c r="E6" s="567"/>
      <c r="F6" s="567"/>
      <c r="G6" s="568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F6" t="s">
        <v>545</v>
      </c>
      <c r="BG6" t="s">
        <v>600</v>
      </c>
    </row>
    <row r="7" spans="1:61" ht="15" hidden="1" customHeight="1" x14ac:dyDescent="0.25">
      <c r="B7" s="569" t="s">
        <v>601</v>
      </c>
      <c r="C7" s="570"/>
      <c r="D7" s="570"/>
      <c r="E7" s="570"/>
      <c r="F7" s="571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8"/>
      <c r="R7" s="358"/>
      <c r="S7" s="358"/>
      <c r="T7" s="358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7"/>
      <c r="BB7" s="357"/>
      <c r="BC7" s="357"/>
      <c r="BD7" s="357"/>
      <c r="BG7" s="359" t="e">
        <f>+#REF!</f>
        <v>#REF!</v>
      </c>
      <c r="BH7" t="s">
        <v>602</v>
      </c>
      <c r="BI7" t="s">
        <v>603</v>
      </c>
    </row>
    <row r="8" spans="1:61" hidden="1" x14ac:dyDescent="0.25">
      <c r="B8" s="554" t="s">
        <v>604</v>
      </c>
      <c r="C8" s="555"/>
      <c r="D8" s="555"/>
      <c r="E8" s="555"/>
      <c r="F8" s="556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  <c r="BC8" s="358"/>
      <c r="BD8" s="358"/>
      <c r="BF8" s="360" t="e">
        <f>+IF($BG$7=$BH$7,IF(BH8="","",BH8),IF($BG$7=$BI$7,IF(BI8="","",IF(BG2=1,BI8,"")),""))</f>
        <v>#REF!</v>
      </c>
      <c r="BG8" s="360" t="e">
        <f>+IF($BG$2&lt;=1,"",IF($BG$7=$BH$7,IF(BH8="","",BH8),IF($BG$7=$BI$7,IF(BI8="","",BI8),"")))</f>
        <v>#REF!</v>
      </c>
      <c r="BH8" s="360" t="s">
        <v>605</v>
      </c>
      <c r="BI8" s="360" t="s">
        <v>606</v>
      </c>
    </row>
    <row r="9" spans="1:61" hidden="1" x14ac:dyDescent="0.25">
      <c r="B9" s="554" t="s">
        <v>607</v>
      </c>
      <c r="C9" s="555"/>
      <c r="D9" s="555"/>
      <c r="E9" s="555"/>
      <c r="F9" s="556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8"/>
      <c r="AY9" s="358"/>
      <c r="AZ9" s="358"/>
      <c r="BA9" s="358"/>
      <c r="BB9" s="358"/>
      <c r="BC9" s="358"/>
      <c r="BD9" s="358"/>
      <c r="BF9" s="360" t="e">
        <f>+IF($BG$7=$BH$7,IF(BH9="","",BH9),IF($BG$7=$BI$7,IF(BI9="","",IF(BG2=1,"",BI9)),""))</f>
        <v>#REF!</v>
      </c>
      <c r="BG9" s="360" t="e">
        <f>+IF($BG$2&lt;=1,"",IF($BG$7=$BH$7,IF(BH9="","",BH9),IF($BG$7=$BI$7,IF(BI9="","",BI9),"")))</f>
        <v>#REF!</v>
      </c>
      <c r="BH9" s="360"/>
      <c r="BI9" s="360" t="s">
        <v>608</v>
      </c>
    </row>
    <row r="10" spans="1:61" hidden="1" x14ac:dyDescent="0.25">
      <c r="B10" s="554" t="s">
        <v>609</v>
      </c>
      <c r="C10" s="555"/>
      <c r="D10" s="555"/>
      <c r="E10" s="555"/>
      <c r="F10" s="556"/>
      <c r="G10" s="358"/>
      <c r="H10" s="361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G10" s="360" t="e">
        <f>+IF($BG$2&lt;=1,"",IF($BG$7=$BH$7,IF(BH10="","",BH10),IF($BG$7=$BI$7,IF(BI10="","",BI10),"")))</f>
        <v>#REF!</v>
      </c>
      <c r="BH10" s="360" t="s">
        <v>610</v>
      </c>
      <c r="BI10" s="360" t="s">
        <v>611</v>
      </c>
    </row>
    <row r="11" spans="1:61" hidden="1" x14ac:dyDescent="0.25">
      <c r="B11" s="554" t="s">
        <v>612</v>
      </c>
      <c r="C11" s="555"/>
      <c r="D11" s="555"/>
      <c r="E11" s="555"/>
      <c r="F11" s="556"/>
      <c r="G11" s="358"/>
      <c r="H11" s="361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G11" s="360" t="e">
        <f>+IF($BG$2&lt;=1,"",IF($BG$7=$BH$7,IF(BH11="","",BH11),IF($BG$7=$BI$7,IF(BI11="","",BI11),"")))</f>
        <v>#REF!</v>
      </c>
      <c r="BH11" s="360"/>
      <c r="BI11" s="360"/>
    </row>
    <row r="12" spans="1:61" ht="15.75" hidden="1" thickBot="1" x14ac:dyDescent="0.3">
      <c r="B12" s="572" t="s">
        <v>613</v>
      </c>
      <c r="C12" s="573"/>
      <c r="D12" s="573"/>
      <c r="E12" s="573"/>
      <c r="F12" s="574"/>
      <c r="G12" s="362"/>
      <c r="H12" s="362"/>
      <c r="I12" s="362"/>
      <c r="J12" s="362"/>
      <c r="K12" s="362"/>
      <c r="L12" s="362"/>
      <c r="M12" s="363"/>
      <c r="N12" s="362"/>
      <c r="O12" s="363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G12" s="360" t="e">
        <f>+IF('14-Stat. Points de Services'!$BG$2&lt;=1,"",IF($BG$7=$BH$7,IF(BH12="","",BH12),IF($BG$7=$BI$7,IF(BI12="","",BI12),"")))</f>
        <v>#REF!</v>
      </c>
      <c r="BH12" s="360"/>
      <c r="BI12" s="360"/>
    </row>
    <row r="13" spans="1:61" ht="15" hidden="1" customHeight="1" x14ac:dyDescent="0.25">
      <c r="B13" s="569" t="s">
        <v>614</v>
      </c>
      <c r="C13" s="570"/>
      <c r="D13" s="570"/>
      <c r="E13" s="570"/>
      <c r="F13" s="571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</row>
    <row r="14" spans="1:61" hidden="1" x14ac:dyDescent="0.25">
      <c r="B14" s="554" t="s">
        <v>615</v>
      </c>
      <c r="C14" s="555"/>
      <c r="D14" s="555"/>
      <c r="E14" s="555"/>
      <c r="F14" s="556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</row>
    <row r="15" spans="1:61" ht="15.75" hidden="1" thickBot="1" x14ac:dyDescent="0.3">
      <c r="B15" s="572" t="s">
        <v>616</v>
      </c>
      <c r="C15" s="573"/>
      <c r="D15" s="573"/>
      <c r="E15" s="573"/>
      <c r="F15" s="574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</row>
    <row r="16" spans="1:61" ht="5.25" hidden="1" customHeight="1" x14ac:dyDescent="0.25">
      <c r="B16" s="349"/>
      <c r="C16" s="353"/>
      <c r="D16" s="354"/>
      <c r="E16" s="354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5"/>
    </row>
    <row r="17" spans="1:56" ht="15.75" hidden="1" thickBot="1" x14ac:dyDescent="0.3">
      <c r="B17" s="576" t="s">
        <v>617</v>
      </c>
      <c r="C17" s="577"/>
      <c r="D17" s="577"/>
      <c r="E17" s="577"/>
      <c r="F17" s="577"/>
      <c r="G17" s="578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</row>
    <row r="18" spans="1:56" ht="15" hidden="1" customHeight="1" x14ac:dyDescent="0.25">
      <c r="B18" s="569" t="s">
        <v>618</v>
      </c>
      <c r="C18" s="570"/>
      <c r="D18" s="570"/>
      <c r="E18" s="570"/>
      <c r="F18" s="571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</row>
    <row r="19" spans="1:56" ht="15" hidden="1" customHeight="1" x14ac:dyDescent="0.25">
      <c r="B19" s="554" t="s">
        <v>619</v>
      </c>
      <c r="C19" s="555"/>
      <c r="D19" s="555"/>
      <c r="E19" s="555"/>
      <c r="F19" s="556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367"/>
      <c r="BC19" s="367"/>
      <c r="BD19" s="367"/>
    </row>
    <row r="20" spans="1:56" hidden="1" x14ac:dyDescent="0.25">
      <c r="B20" s="554" t="s">
        <v>620</v>
      </c>
      <c r="C20" s="555"/>
      <c r="D20" s="555"/>
      <c r="E20" s="555"/>
      <c r="F20" s="556">
        <f>+SUM(G20:BD20)</f>
        <v>0</v>
      </c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</row>
    <row r="21" spans="1:56" hidden="1" x14ac:dyDescent="0.25">
      <c r="B21" s="554" t="s">
        <v>621</v>
      </c>
      <c r="C21" s="555"/>
      <c r="D21" s="555"/>
      <c r="E21" s="555"/>
      <c r="F21" s="556">
        <f>+SUM(G21:BD21)</f>
        <v>0</v>
      </c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358"/>
      <c r="AY21" s="358"/>
      <c r="AZ21" s="358"/>
      <c r="BA21" s="358"/>
      <c r="BB21" s="358"/>
      <c r="BC21" s="358"/>
      <c r="BD21" s="358"/>
    </row>
    <row r="22" spans="1:56" hidden="1" x14ac:dyDescent="0.25">
      <c r="B22" s="554" t="s">
        <v>622</v>
      </c>
      <c r="C22" s="555"/>
      <c r="D22" s="555"/>
      <c r="E22" s="555"/>
      <c r="F22" s="556">
        <f>+SUM(G22:BD22)</f>
        <v>0</v>
      </c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358"/>
      <c r="AY22" s="358"/>
      <c r="AZ22" s="358"/>
      <c r="BA22" s="358"/>
      <c r="BB22" s="358"/>
      <c r="BC22" s="358"/>
      <c r="BD22" s="358"/>
    </row>
    <row r="23" spans="1:56" ht="15" hidden="1" customHeight="1" thickBot="1" x14ac:dyDescent="0.3">
      <c r="B23" s="572" t="s">
        <v>623</v>
      </c>
      <c r="C23" s="573"/>
      <c r="D23" s="573"/>
      <c r="E23" s="573"/>
      <c r="F23" s="574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</row>
    <row r="24" spans="1:56" s="49" customFormat="1" ht="1.5" hidden="1" customHeight="1" x14ac:dyDescent="0.25">
      <c r="A24" s="352"/>
      <c r="B24" s="369"/>
      <c r="C24" s="370"/>
      <c r="D24" s="371"/>
      <c r="E24" s="371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2"/>
      <c r="BC24" s="372"/>
      <c r="BD24" s="372"/>
    </row>
    <row r="25" spans="1:56" s="49" customFormat="1" ht="1.5" customHeight="1" x14ac:dyDescent="0.25">
      <c r="A25" s="352"/>
      <c r="B25" s="369"/>
      <c r="C25" s="370"/>
      <c r="D25" s="371"/>
      <c r="E25" s="371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2"/>
      <c r="AX25" s="372"/>
      <c r="AY25" s="372"/>
      <c r="AZ25" s="372"/>
      <c r="BA25" s="372"/>
      <c r="BB25" s="372"/>
      <c r="BC25" s="372"/>
      <c r="BD25" s="372"/>
    </row>
    <row r="26" spans="1:56" s="49" customFormat="1" ht="1.5" customHeight="1" x14ac:dyDescent="0.25">
      <c r="A26" s="352"/>
      <c r="B26" s="369"/>
      <c r="C26" s="370"/>
      <c r="D26" s="371"/>
      <c r="E26" s="371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2"/>
      <c r="AW26" s="372"/>
      <c r="AX26" s="372"/>
      <c r="AY26" s="372"/>
      <c r="AZ26" s="372"/>
      <c r="BA26" s="372"/>
      <c r="BB26" s="372"/>
      <c r="BC26" s="372"/>
      <c r="BD26" s="372"/>
    </row>
    <row r="27" spans="1:56" s="49" customFormat="1" ht="1.5" customHeight="1" x14ac:dyDescent="0.25">
      <c r="A27" s="352"/>
      <c r="B27" s="369"/>
      <c r="C27" s="370"/>
      <c r="D27" s="371"/>
      <c r="E27" s="371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372"/>
      <c r="AT27" s="372"/>
      <c r="AU27" s="372"/>
      <c r="AV27" s="372"/>
      <c r="AW27" s="372"/>
      <c r="AX27" s="372"/>
      <c r="AY27" s="372"/>
      <c r="AZ27" s="372"/>
      <c r="BA27" s="372"/>
      <c r="BB27" s="372"/>
      <c r="BC27" s="372"/>
      <c r="BD27" s="372"/>
    </row>
    <row r="28" spans="1:56" s="314" customFormat="1" ht="15.75" customHeight="1" thickBot="1" x14ac:dyDescent="0.3">
      <c r="A28" s="352"/>
      <c r="B28" s="579" t="s">
        <v>624</v>
      </c>
      <c r="C28" s="580"/>
      <c r="D28" s="580"/>
      <c r="E28" s="580"/>
      <c r="F28" s="580"/>
      <c r="G28" s="578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</row>
    <row r="29" spans="1:56" s="49" customFormat="1" ht="2.25" customHeight="1" x14ac:dyDescent="0.25">
      <c r="A29" s="352"/>
      <c r="B29" s="369"/>
      <c r="C29" s="370"/>
      <c r="D29" s="371"/>
      <c r="E29" s="371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2"/>
      <c r="AS29" s="372"/>
      <c r="AT29" s="372"/>
      <c r="AU29" s="372"/>
      <c r="AV29" s="372"/>
      <c r="AW29" s="372"/>
      <c r="AX29" s="372"/>
      <c r="AY29" s="372"/>
      <c r="AZ29" s="372"/>
      <c r="BA29" s="372"/>
      <c r="BB29" s="372"/>
      <c r="BC29" s="372"/>
      <c r="BD29" s="372"/>
    </row>
    <row r="30" spans="1:56" ht="24.75" thickBot="1" x14ac:dyDescent="0.3">
      <c r="A30" s="374"/>
      <c r="B30" s="369"/>
      <c r="C30" s="375" t="s">
        <v>625</v>
      </c>
      <c r="D30" s="375"/>
      <c r="E30" s="375"/>
      <c r="F30" s="375" t="s">
        <v>626</v>
      </c>
    </row>
    <row r="31" spans="1:56" ht="15.75" thickBot="1" x14ac:dyDescent="0.3">
      <c r="A31" s="377" t="s">
        <v>293</v>
      </c>
      <c r="B31" s="378" t="s">
        <v>627</v>
      </c>
      <c r="C31" s="379"/>
      <c r="D31" s="380"/>
      <c r="E31" s="380"/>
      <c r="F31" s="381">
        <f t="shared" ref="F31:F59" si="0">+SUM(G31:BD31)</f>
        <v>0</v>
      </c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2"/>
      <c r="AJ31" s="382"/>
      <c r="AK31" s="382"/>
      <c r="AL31" s="382"/>
      <c r="AM31" s="382"/>
      <c r="AN31" s="382"/>
      <c r="AO31" s="382"/>
      <c r="AP31" s="382"/>
      <c r="AQ31" s="382"/>
      <c r="AR31" s="382"/>
      <c r="AS31" s="382"/>
      <c r="AT31" s="382"/>
      <c r="AU31" s="382"/>
      <c r="AV31" s="382"/>
      <c r="AW31" s="382"/>
      <c r="AX31" s="382"/>
      <c r="AY31" s="382"/>
      <c r="AZ31" s="382"/>
      <c r="BA31" s="382"/>
      <c r="BB31" s="382"/>
      <c r="BC31" s="382"/>
      <c r="BD31" s="382"/>
    </row>
    <row r="32" spans="1:56" s="49" customFormat="1" x14ac:dyDescent="0.25">
      <c r="A32" s="383" t="s">
        <v>291</v>
      </c>
      <c r="B32" s="384" t="s">
        <v>628</v>
      </c>
      <c r="C32" s="385"/>
      <c r="D32" s="386"/>
      <c r="E32" s="386"/>
      <c r="F32" s="387">
        <f t="shared" si="0"/>
        <v>0</v>
      </c>
      <c r="G32" s="388">
        <f>+SUM(G34:G36)</f>
        <v>0</v>
      </c>
      <c r="H32" s="388">
        <f t="shared" ref="H32:BD32" si="1">+SUM(H34:H36)</f>
        <v>0</v>
      </c>
      <c r="I32" s="388">
        <f t="shared" si="1"/>
        <v>0</v>
      </c>
      <c r="J32" s="388">
        <f t="shared" si="1"/>
        <v>0</v>
      </c>
      <c r="K32" s="388">
        <f t="shared" si="1"/>
        <v>0</v>
      </c>
      <c r="L32" s="388">
        <f t="shared" si="1"/>
        <v>0</v>
      </c>
      <c r="M32" s="388">
        <f t="shared" si="1"/>
        <v>0</v>
      </c>
      <c r="N32" s="388">
        <f t="shared" si="1"/>
        <v>0</v>
      </c>
      <c r="O32" s="388">
        <f t="shared" si="1"/>
        <v>0</v>
      </c>
      <c r="P32" s="388">
        <f t="shared" si="1"/>
        <v>0</v>
      </c>
      <c r="Q32" s="388">
        <f t="shared" si="1"/>
        <v>0</v>
      </c>
      <c r="R32" s="388">
        <f t="shared" si="1"/>
        <v>0</v>
      </c>
      <c r="S32" s="388">
        <f t="shared" si="1"/>
        <v>0</v>
      </c>
      <c r="T32" s="388">
        <f t="shared" si="1"/>
        <v>0</v>
      </c>
      <c r="U32" s="388">
        <f t="shared" si="1"/>
        <v>0</v>
      </c>
      <c r="V32" s="388">
        <f t="shared" si="1"/>
        <v>0</v>
      </c>
      <c r="W32" s="388">
        <f t="shared" si="1"/>
        <v>0</v>
      </c>
      <c r="X32" s="388">
        <f t="shared" si="1"/>
        <v>0</v>
      </c>
      <c r="Y32" s="388">
        <f t="shared" si="1"/>
        <v>0</v>
      </c>
      <c r="Z32" s="388">
        <f t="shared" si="1"/>
        <v>0</v>
      </c>
      <c r="AA32" s="388">
        <f t="shared" si="1"/>
        <v>0</v>
      </c>
      <c r="AB32" s="388">
        <f t="shared" si="1"/>
        <v>0</v>
      </c>
      <c r="AC32" s="388">
        <f t="shared" si="1"/>
        <v>0</v>
      </c>
      <c r="AD32" s="388">
        <f t="shared" si="1"/>
        <v>0</v>
      </c>
      <c r="AE32" s="388">
        <f t="shared" si="1"/>
        <v>0</v>
      </c>
      <c r="AF32" s="388">
        <f t="shared" si="1"/>
        <v>0</v>
      </c>
      <c r="AG32" s="388">
        <f t="shared" si="1"/>
        <v>0</v>
      </c>
      <c r="AH32" s="388">
        <f t="shared" si="1"/>
        <v>0</v>
      </c>
      <c r="AI32" s="388">
        <f t="shared" si="1"/>
        <v>0</v>
      </c>
      <c r="AJ32" s="388">
        <f t="shared" si="1"/>
        <v>0</v>
      </c>
      <c r="AK32" s="388">
        <f t="shared" si="1"/>
        <v>0</v>
      </c>
      <c r="AL32" s="388">
        <f t="shared" si="1"/>
        <v>0</v>
      </c>
      <c r="AM32" s="388">
        <f t="shared" si="1"/>
        <v>0</v>
      </c>
      <c r="AN32" s="388">
        <f t="shared" si="1"/>
        <v>0</v>
      </c>
      <c r="AO32" s="388">
        <f t="shared" si="1"/>
        <v>0</v>
      </c>
      <c r="AP32" s="388">
        <f t="shared" si="1"/>
        <v>0</v>
      </c>
      <c r="AQ32" s="388">
        <f t="shared" si="1"/>
        <v>0</v>
      </c>
      <c r="AR32" s="388">
        <f t="shared" si="1"/>
        <v>0</v>
      </c>
      <c r="AS32" s="388">
        <f t="shared" si="1"/>
        <v>0</v>
      </c>
      <c r="AT32" s="388">
        <f t="shared" si="1"/>
        <v>0</v>
      </c>
      <c r="AU32" s="388">
        <f t="shared" si="1"/>
        <v>0</v>
      </c>
      <c r="AV32" s="388">
        <f t="shared" si="1"/>
        <v>0</v>
      </c>
      <c r="AW32" s="388">
        <f t="shared" si="1"/>
        <v>0</v>
      </c>
      <c r="AX32" s="388">
        <f t="shared" si="1"/>
        <v>0</v>
      </c>
      <c r="AY32" s="388">
        <f t="shared" si="1"/>
        <v>0</v>
      </c>
      <c r="AZ32" s="388">
        <f t="shared" si="1"/>
        <v>0</v>
      </c>
      <c r="BA32" s="388">
        <f t="shared" si="1"/>
        <v>0</v>
      </c>
      <c r="BB32" s="388">
        <f t="shared" si="1"/>
        <v>0</v>
      </c>
      <c r="BC32" s="388">
        <f t="shared" si="1"/>
        <v>0</v>
      </c>
      <c r="BD32" s="388">
        <f t="shared" si="1"/>
        <v>0</v>
      </c>
    </row>
    <row r="33" spans="1:56" x14ac:dyDescent="0.25">
      <c r="A33" s="389"/>
      <c r="B33" s="390" t="s">
        <v>629</v>
      </c>
      <c r="C33" s="391"/>
      <c r="D33" s="380"/>
      <c r="E33" s="380"/>
      <c r="F33" s="392">
        <f t="shared" si="0"/>
        <v>0</v>
      </c>
      <c r="G33" s="393">
        <f t="shared" ref="G33:BD33" si="2">+SUM(G34:G36)</f>
        <v>0</v>
      </c>
      <c r="H33" s="393">
        <f t="shared" si="2"/>
        <v>0</v>
      </c>
      <c r="I33" s="393">
        <f t="shared" si="2"/>
        <v>0</v>
      </c>
      <c r="J33" s="393">
        <f t="shared" si="2"/>
        <v>0</v>
      </c>
      <c r="K33" s="393">
        <f t="shared" si="2"/>
        <v>0</v>
      </c>
      <c r="L33" s="393">
        <f t="shared" si="2"/>
        <v>0</v>
      </c>
      <c r="M33" s="393">
        <f t="shared" si="2"/>
        <v>0</v>
      </c>
      <c r="N33" s="393">
        <f t="shared" si="2"/>
        <v>0</v>
      </c>
      <c r="O33" s="393">
        <f t="shared" si="2"/>
        <v>0</v>
      </c>
      <c r="P33" s="393">
        <f t="shared" si="2"/>
        <v>0</v>
      </c>
      <c r="Q33" s="393">
        <f t="shared" si="2"/>
        <v>0</v>
      </c>
      <c r="R33" s="393">
        <f t="shared" si="2"/>
        <v>0</v>
      </c>
      <c r="S33" s="393">
        <f t="shared" si="2"/>
        <v>0</v>
      </c>
      <c r="T33" s="393">
        <f t="shared" si="2"/>
        <v>0</v>
      </c>
      <c r="U33" s="393">
        <f t="shared" si="2"/>
        <v>0</v>
      </c>
      <c r="V33" s="393">
        <f t="shared" si="2"/>
        <v>0</v>
      </c>
      <c r="W33" s="393">
        <f t="shared" si="2"/>
        <v>0</v>
      </c>
      <c r="X33" s="393">
        <f t="shared" si="2"/>
        <v>0</v>
      </c>
      <c r="Y33" s="393">
        <f t="shared" si="2"/>
        <v>0</v>
      </c>
      <c r="Z33" s="393">
        <f t="shared" si="2"/>
        <v>0</v>
      </c>
      <c r="AA33" s="393">
        <f t="shared" si="2"/>
        <v>0</v>
      </c>
      <c r="AB33" s="393">
        <f t="shared" si="2"/>
        <v>0</v>
      </c>
      <c r="AC33" s="393">
        <f t="shared" si="2"/>
        <v>0</v>
      </c>
      <c r="AD33" s="393">
        <f t="shared" si="2"/>
        <v>0</v>
      </c>
      <c r="AE33" s="393">
        <f t="shared" si="2"/>
        <v>0</v>
      </c>
      <c r="AF33" s="393">
        <f t="shared" si="2"/>
        <v>0</v>
      </c>
      <c r="AG33" s="393">
        <f t="shared" si="2"/>
        <v>0</v>
      </c>
      <c r="AH33" s="393">
        <f t="shared" si="2"/>
        <v>0</v>
      </c>
      <c r="AI33" s="393">
        <f t="shared" si="2"/>
        <v>0</v>
      </c>
      <c r="AJ33" s="393">
        <f t="shared" si="2"/>
        <v>0</v>
      </c>
      <c r="AK33" s="393">
        <f t="shared" si="2"/>
        <v>0</v>
      </c>
      <c r="AL33" s="393">
        <f t="shared" si="2"/>
        <v>0</v>
      </c>
      <c r="AM33" s="393">
        <f t="shared" si="2"/>
        <v>0</v>
      </c>
      <c r="AN33" s="393">
        <f t="shared" si="2"/>
        <v>0</v>
      </c>
      <c r="AO33" s="393">
        <f t="shared" si="2"/>
        <v>0</v>
      </c>
      <c r="AP33" s="393">
        <f t="shared" si="2"/>
        <v>0</v>
      </c>
      <c r="AQ33" s="393">
        <f t="shared" si="2"/>
        <v>0</v>
      </c>
      <c r="AR33" s="393">
        <f t="shared" si="2"/>
        <v>0</v>
      </c>
      <c r="AS33" s="393">
        <f t="shared" si="2"/>
        <v>0</v>
      </c>
      <c r="AT33" s="393">
        <f t="shared" si="2"/>
        <v>0</v>
      </c>
      <c r="AU33" s="393">
        <f t="shared" si="2"/>
        <v>0</v>
      </c>
      <c r="AV33" s="393">
        <f t="shared" si="2"/>
        <v>0</v>
      </c>
      <c r="AW33" s="393">
        <f t="shared" si="2"/>
        <v>0</v>
      </c>
      <c r="AX33" s="393">
        <f t="shared" si="2"/>
        <v>0</v>
      </c>
      <c r="AY33" s="393">
        <f t="shared" si="2"/>
        <v>0</v>
      </c>
      <c r="AZ33" s="393">
        <f t="shared" si="2"/>
        <v>0</v>
      </c>
      <c r="BA33" s="393">
        <f t="shared" si="2"/>
        <v>0</v>
      </c>
      <c r="BB33" s="393">
        <f t="shared" si="2"/>
        <v>0</v>
      </c>
      <c r="BC33" s="393">
        <f t="shared" si="2"/>
        <v>0</v>
      </c>
      <c r="BD33" s="393">
        <f t="shared" si="2"/>
        <v>0</v>
      </c>
    </row>
    <row r="34" spans="1:56" ht="15.95" customHeight="1" x14ac:dyDescent="0.25">
      <c r="A34" s="394" t="s">
        <v>630</v>
      </c>
      <c r="B34" s="395" t="s">
        <v>631</v>
      </c>
      <c r="C34" s="575"/>
      <c r="D34" s="396"/>
      <c r="E34" s="396"/>
      <c r="F34" s="397">
        <f t="shared" si="0"/>
        <v>0</v>
      </c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  <c r="BC34" s="398"/>
      <c r="BD34" s="398"/>
    </row>
    <row r="35" spans="1:56" ht="15.95" customHeight="1" x14ac:dyDescent="0.25">
      <c r="A35" s="394" t="s">
        <v>632</v>
      </c>
      <c r="B35" s="395" t="s">
        <v>633</v>
      </c>
      <c r="C35" s="575"/>
      <c r="D35" s="396"/>
      <c r="E35" s="396"/>
      <c r="F35" s="397">
        <f t="shared" si="0"/>
        <v>0</v>
      </c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8"/>
      <c r="BB35" s="398"/>
      <c r="BC35" s="398"/>
      <c r="BD35" s="398"/>
    </row>
    <row r="36" spans="1:56" ht="15.95" customHeight="1" x14ac:dyDescent="0.25">
      <c r="A36" s="394" t="s">
        <v>634</v>
      </c>
      <c r="B36" s="395" t="s">
        <v>635</v>
      </c>
      <c r="C36" s="575"/>
      <c r="D36" s="396"/>
      <c r="E36" s="396"/>
      <c r="F36" s="397">
        <f t="shared" si="0"/>
        <v>0</v>
      </c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  <c r="AQ36" s="398"/>
      <c r="AR36" s="398"/>
      <c r="AS36" s="398"/>
      <c r="AT36" s="398"/>
      <c r="AU36" s="398"/>
      <c r="AV36" s="398"/>
      <c r="AW36" s="398"/>
      <c r="AX36" s="398"/>
      <c r="AY36" s="398"/>
      <c r="AZ36" s="398"/>
      <c r="BA36" s="398"/>
      <c r="BB36" s="398"/>
      <c r="BC36" s="398"/>
      <c r="BD36" s="398"/>
    </row>
    <row r="37" spans="1:56" x14ac:dyDescent="0.25">
      <c r="A37" s="389"/>
      <c r="B37" s="390" t="s">
        <v>636</v>
      </c>
      <c r="C37" s="391"/>
      <c r="D37" s="380"/>
      <c r="E37" s="380"/>
      <c r="F37" s="392">
        <f t="shared" si="0"/>
        <v>0</v>
      </c>
      <c r="G37" s="393">
        <f t="shared" ref="G37:BD37" si="3">+SUM(G38:G40)</f>
        <v>0</v>
      </c>
      <c r="H37" s="393">
        <f t="shared" si="3"/>
        <v>0</v>
      </c>
      <c r="I37" s="393">
        <f t="shared" si="3"/>
        <v>0</v>
      </c>
      <c r="J37" s="393">
        <f t="shared" si="3"/>
        <v>0</v>
      </c>
      <c r="K37" s="393">
        <f t="shared" si="3"/>
        <v>0</v>
      </c>
      <c r="L37" s="393">
        <f t="shared" si="3"/>
        <v>0</v>
      </c>
      <c r="M37" s="393">
        <f t="shared" si="3"/>
        <v>0</v>
      </c>
      <c r="N37" s="393">
        <f t="shared" si="3"/>
        <v>0</v>
      </c>
      <c r="O37" s="393">
        <f t="shared" si="3"/>
        <v>0</v>
      </c>
      <c r="P37" s="393">
        <f t="shared" si="3"/>
        <v>0</v>
      </c>
      <c r="Q37" s="393">
        <f t="shared" si="3"/>
        <v>0</v>
      </c>
      <c r="R37" s="393">
        <f t="shared" si="3"/>
        <v>0</v>
      </c>
      <c r="S37" s="393">
        <f t="shared" si="3"/>
        <v>0</v>
      </c>
      <c r="T37" s="393">
        <f t="shared" si="3"/>
        <v>0</v>
      </c>
      <c r="U37" s="393">
        <f t="shared" si="3"/>
        <v>0</v>
      </c>
      <c r="V37" s="393">
        <f t="shared" si="3"/>
        <v>0</v>
      </c>
      <c r="W37" s="393">
        <f t="shared" si="3"/>
        <v>0</v>
      </c>
      <c r="X37" s="393">
        <f t="shared" si="3"/>
        <v>0</v>
      </c>
      <c r="Y37" s="393">
        <f t="shared" si="3"/>
        <v>0</v>
      </c>
      <c r="Z37" s="393">
        <f t="shared" si="3"/>
        <v>0</v>
      </c>
      <c r="AA37" s="393">
        <f t="shared" si="3"/>
        <v>0</v>
      </c>
      <c r="AB37" s="393">
        <f t="shared" si="3"/>
        <v>0</v>
      </c>
      <c r="AC37" s="393">
        <f t="shared" si="3"/>
        <v>0</v>
      </c>
      <c r="AD37" s="393">
        <f t="shared" si="3"/>
        <v>0</v>
      </c>
      <c r="AE37" s="393">
        <f t="shared" si="3"/>
        <v>0</v>
      </c>
      <c r="AF37" s="393">
        <f t="shared" si="3"/>
        <v>0</v>
      </c>
      <c r="AG37" s="393">
        <f t="shared" si="3"/>
        <v>0</v>
      </c>
      <c r="AH37" s="393">
        <f t="shared" si="3"/>
        <v>0</v>
      </c>
      <c r="AI37" s="393">
        <f t="shared" si="3"/>
        <v>0</v>
      </c>
      <c r="AJ37" s="393">
        <f t="shared" si="3"/>
        <v>0</v>
      </c>
      <c r="AK37" s="393">
        <f t="shared" si="3"/>
        <v>0</v>
      </c>
      <c r="AL37" s="393">
        <f t="shared" si="3"/>
        <v>0</v>
      </c>
      <c r="AM37" s="393">
        <f t="shared" si="3"/>
        <v>0</v>
      </c>
      <c r="AN37" s="393">
        <f t="shared" si="3"/>
        <v>0</v>
      </c>
      <c r="AO37" s="393">
        <f t="shared" si="3"/>
        <v>0</v>
      </c>
      <c r="AP37" s="393">
        <f t="shared" si="3"/>
        <v>0</v>
      </c>
      <c r="AQ37" s="393">
        <f t="shared" si="3"/>
        <v>0</v>
      </c>
      <c r="AR37" s="393">
        <f t="shared" si="3"/>
        <v>0</v>
      </c>
      <c r="AS37" s="393">
        <f t="shared" si="3"/>
        <v>0</v>
      </c>
      <c r="AT37" s="393">
        <f t="shared" si="3"/>
        <v>0</v>
      </c>
      <c r="AU37" s="393">
        <f t="shared" si="3"/>
        <v>0</v>
      </c>
      <c r="AV37" s="393">
        <f t="shared" si="3"/>
        <v>0</v>
      </c>
      <c r="AW37" s="393">
        <f t="shared" si="3"/>
        <v>0</v>
      </c>
      <c r="AX37" s="393">
        <f t="shared" si="3"/>
        <v>0</v>
      </c>
      <c r="AY37" s="393">
        <f t="shared" si="3"/>
        <v>0</v>
      </c>
      <c r="AZ37" s="393">
        <f t="shared" si="3"/>
        <v>0</v>
      </c>
      <c r="BA37" s="393">
        <f t="shared" si="3"/>
        <v>0</v>
      </c>
      <c r="BB37" s="393">
        <f t="shared" si="3"/>
        <v>0</v>
      </c>
      <c r="BC37" s="393">
        <f t="shared" si="3"/>
        <v>0</v>
      </c>
      <c r="BD37" s="393">
        <f t="shared" si="3"/>
        <v>0</v>
      </c>
    </row>
    <row r="38" spans="1:56" ht="15" customHeight="1" x14ac:dyDescent="0.25">
      <c r="A38" s="394" t="s">
        <v>637</v>
      </c>
      <c r="B38" s="395" t="s">
        <v>638</v>
      </c>
      <c r="C38" s="581"/>
      <c r="D38" s="399"/>
      <c r="E38" s="399"/>
      <c r="F38" s="397">
        <f t="shared" si="0"/>
        <v>0</v>
      </c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  <c r="AZ38" s="398"/>
      <c r="BA38" s="398"/>
      <c r="BB38" s="398"/>
      <c r="BC38" s="398"/>
      <c r="BD38" s="398"/>
    </row>
    <row r="39" spans="1:56" ht="15" customHeight="1" x14ac:dyDescent="0.25">
      <c r="A39" s="394" t="s">
        <v>639</v>
      </c>
      <c r="B39" s="395" t="s">
        <v>640</v>
      </c>
      <c r="C39" s="582"/>
      <c r="D39" s="400"/>
      <c r="E39" s="400"/>
      <c r="F39" s="397">
        <f t="shared" si="0"/>
        <v>0</v>
      </c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</row>
    <row r="40" spans="1:56" ht="15" customHeight="1" thickBot="1" x14ac:dyDescent="0.3">
      <c r="A40" s="394" t="s">
        <v>641</v>
      </c>
      <c r="B40" s="401" t="s">
        <v>642</v>
      </c>
      <c r="C40" s="583"/>
      <c r="D40" s="402"/>
      <c r="E40" s="402"/>
      <c r="F40" s="403">
        <f t="shared" si="0"/>
        <v>0</v>
      </c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4"/>
      <c r="AH40" s="404"/>
      <c r="AI40" s="404"/>
      <c r="AJ40" s="404"/>
      <c r="AK40" s="404"/>
      <c r="AL40" s="404"/>
      <c r="AM40" s="404"/>
      <c r="AN40" s="404"/>
      <c r="AO40" s="404"/>
      <c r="AP40" s="404"/>
      <c r="AQ40" s="404"/>
      <c r="AR40" s="404"/>
      <c r="AS40" s="404"/>
      <c r="AT40" s="404"/>
      <c r="AU40" s="404"/>
      <c r="AV40" s="404"/>
      <c r="AW40" s="404"/>
      <c r="AX40" s="404"/>
      <c r="AY40" s="404"/>
      <c r="AZ40" s="404"/>
      <c r="BA40" s="404"/>
      <c r="BB40" s="404"/>
      <c r="BC40" s="404"/>
      <c r="BD40" s="404"/>
    </row>
    <row r="41" spans="1:56" s="49" customFormat="1" x14ac:dyDescent="0.25">
      <c r="A41" s="383" t="s">
        <v>643</v>
      </c>
      <c r="B41" s="384" t="s">
        <v>644</v>
      </c>
      <c r="C41" s="385"/>
      <c r="D41" s="380"/>
      <c r="E41" s="380"/>
      <c r="F41" s="387">
        <f t="shared" si="0"/>
        <v>0</v>
      </c>
      <c r="G41" s="388">
        <f>+SUM(G43:G45)</f>
        <v>0</v>
      </c>
      <c r="H41" s="388">
        <f t="shared" ref="H41:BD41" si="4">+SUM(H43:H45)</f>
        <v>0</v>
      </c>
      <c r="I41" s="388">
        <f t="shared" si="4"/>
        <v>0</v>
      </c>
      <c r="J41" s="388">
        <f t="shared" si="4"/>
        <v>0</v>
      </c>
      <c r="K41" s="388">
        <f t="shared" si="4"/>
        <v>0</v>
      </c>
      <c r="L41" s="388">
        <f t="shared" si="4"/>
        <v>0</v>
      </c>
      <c r="M41" s="388">
        <f t="shared" si="4"/>
        <v>0</v>
      </c>
      <c r="N41" s="388">
        <f t="shared" si="4"/>
        <v>0</v>
      </c>
      <c r="O41" s="388">
        <f t="shared" si="4"/>
        <v>0</v>
      </c>
      <c r="P41" s="388">
        <f t="shared" si="4"/>
        <v>0</v>
      </c>
      <c r="Q41" s="388">
        <f t="shared" si="4"/>
        <v>0</v>
      </c>
      <c r="R41" s="388">
        <f t="shared" si="4"/>
        <v>0</v>
      </c>
      <c r="S41" s="388">
        <f t="shared" si="4"/>
        <v>0</v>
      </c>
      <c r="T41" s="388">
        <f t="shared" si="4"/>
        <v>0</v>
      </c>
      <c r="U41" s="388">
        <f t="shared" si="4"/>
        <v>0</v>
      </c>
      <c r="V41" s="388">
        <f t="shared" si="4"/>
        <v>0</v>
      </c>
      <c r="W41" s="388">
        <f t="shared" si="4"/>
        <v>0</v>
      </c>
      <c r="X41" s="388">
        <f t="shared" si="4"/>
        <v>0</v>
      </c>
      <c r="Y41" s="388">
        <f t="shared" si="4"/>
        <v>0</v>
      </c>
      <c r="Z41" s="388">
        <f t="shared" si="4"/>
        <v>0</v>
      </c>
      <c r="AA41" s="388">
        <f t="shared" si="4"/>
        <v>0</v>
      </c>
      <c r="AB41" s="388">
        <f t="shared" si="4"/>
        <v>0</v>
      </c>
      <c r="AC41" s="388">
        <f t="shared" si="4"/>
        <v>0</v>
      </c>
      <c r="AD41" s="388">
        <f t="shared" si="4"/>
        <v>0</v>
      </c>
      <c r="AE41" s="388">
        <f t="shared" si="4"/>
        <v>0</v>
      </c>
      <c r="AF41" s="388">
        <f t="shared" si="4"/>
        <v>0</v>
      </c>
      <c r="AG41" s="388">
        <f t="shared" si="4"/>
        <v>0</v>
      </c>
      <c r="AH41" s="388">
        <f t="shared" si="4"/>
        <v>0</v>
      </c>
      <c r="AI41" s="388">
        <f t="shared" si="4"/>
        <v>0</v>
      </c>
      <c r="AJ41" s="388">
        <f t="shared" si="4"/>
        <v>0</v>
      </c>
      <c r="AK41" s="388">
        <f t="shared" si="4"/>
        <v>0</v>
      </c>
      <c r="AL41" s="388">
        <f t="shared" si="4"/>
        <v>0</v>
      </c>
      <c r="AM41" s="388">
        <f t="shared" si="4"/>
        <v>0</v>
      </c>
      <c r="AN41" s="388">
        <f t="shared" si="4"/>
        <v>0</v>
      </c>
      <c r="AO41" s="388">
        <f t="shared" si="4"/>
        <v>0</v>
      </c>
      <c r="AP41" s="388">
        <f t="shared" si="4"/>
        <v>0</v>
      </c>
      <c r="AQ41" s="388">
        <f t="shared" si="4"/>
        <v>0</v>
      </c>
      <c r="AR41" s="388">
        <f t="shared" si="4"/>
        <v>0</v>
      </c>
      <c r="AS41" s="388">
        <f t="shared" si="4"/>
        <v>0</v>
      </c>
      <c r="AT41" s="388">
        <f t="shared" si="4"/>
        <v>0</v>
      </c>
      <c r="AU41" s="388">
        <f t="shared" si="4"/>
        <v>0</v>
      </c>
      <c r="AV41" s="388">
        <f t="shared" si="4"/>
        <v>0</v>
      </c>
      <c r="AW41" s="388">
        <f t="shared" si="4"/>
        <v>0</v>
      </c>
      <c r="AX41" s="388">
        <f t="shared" si="4"/>
        <v>0</v>
      </c>
      <c r="AY41" s="388">
        <f t="shared" si="4"/>
        <v>0</v>
      </c>
      <c r="AZ41" s="388">
        <f t="shared" si="4"/>
        <v>0</v>
      </c>
      <c r="BA41" s="388">
        <f t="shared" si="4"/>
        <v>0</v>
      </c>
      <c r="BB41" s="388">
        <f t="shared" si="4"/>
        <v>0</v>
      </c>
      <c r="BC41" s="388">
        <f t="shared" si="4"/>
        <v>0</v>
      </c>
      <c r="BD41" s="388">
        <f t="shared" si="4"/>
        <v>0</v>
      </c>
    </row>
    <row r="42" spans="1:56" x14ac:dyDescent="0.25">
      <c r="A42" s="389"/>
      <c r="B42" s="390" t="s">
        <v>629</v>
      </c>
      <c r="C42" s="391"/>
      <c r="D42" s="380"/>
      <c r="E42" s="380"/>
      <c r="F42" s="392">
        <f t="shared" si="0"/>
        <v>0</v>
      </c>
      <c r="G42" s="393">
        <f t="shared" ref="G42:BD42" si="5">+SUM(G43:G45)</f>
        <v>0</v>
      </c>
      <c r="H42" s="393">
        <f t="shared" si="5"/>
        <v>0</v>
      </c>
      <c r="I42" s="393">
        <f t="shared" si="5"/>
        <v>0</v>
      </c>
      <c r="J42" s="393">
        <f t="shared" si="5"/>
        <v>0</v>
      </c>
      <c r="K42" s="393">
        <f t="shared" si="5"/>
        <v>0</v>
      </c>
      <c r="L42" s="393">
        <f t="shared" si="5"/>
        <v>0</v>
      </c>
      <c r="M42" s="393">
        <f t="shared" si="5"/>
        <v>0</v>
      </c>
      <c r="N42" s="393">
        <f t="shared" si="5"/>
        <v>0</v>
      </c>
      <c r="O42" s="393">
        <f t="shared" si="5"/>
        <v>0</v>
      </c>
      <c r="P42" s="393">
        <f t="shared" si="5"/>
        <v>0</v>
      </c>
      <c r="Q42" s="393">
        <f t="shared" si="5"/>
        <v>0</v>
      </c>
      <c r="R42" s="393">
        <f t="shared" si="5"/>
        <v>0</v>
      </c>
      <c r="S42" s="393">
        <f t="shared" si="5"/>
        <v>0</v>
      </c>
      <c r="T42" s="393">
        <f t="shared" si="5"/>
        <v>0</v>
      </c>
      <c r="U42" s="393">
        <f t="shared" si="5"/>
        <v>0</v>
      </c>
      <c r="V42" s="393">
        <f t="shared" si="5"/>
        <v>0</v>
      </c>
      <c r="W42" s="393">
        <f t="shared" si="5"/>
        <v>0</v>
      </c>
      <c r="X42" s="393">
        <f t="shared" si="5"/>
        <v>0</v>
      </c>
      <c r="Y42" s="393">
        <f t="shared" si="5"/>
        <v>0</v>
      </c>
      <c r="Z42" s="393">
        <f t="shared" si="5"/>
        <v>0</v>
      </c>
      <c r="AA42" s="393">
        <f t="shared" si="5"/>
        <v>0</v>
      </c>
      <c r="AB42" s="393">
        <f t="shared" si="5"/>
        <v>0</v>
      </c>
      <c r="AC42" s="393">
        <f t="shared" si="5"/>
        <v>0</v>
      </c>
      <c r="AD42" s="393">
        <f t="shared" si="5"/>
        <v>0</v>
      </c>
      <c r="AE42" s="393">
        <f t="shared" si="5"/>
        <v>0</v>
      </c>
      <c r="AF42" s="393">
        <f t="shared" si="5"/>
        <v>0</v>
      </c>
      <c r="AG42" s="393">
        <f t="shared" si="5"/>
        <v>0</v>
      </c>
      <c r="AH42" s="393">
        <f t="shared" si="5"/>
        <v>0</v>
      </c>
      <c r="AI42" s="393">
        <f t="shared" si="5"/>
        <v>0</v>
      </c>
      <c r="AJ42" s="393">
        <f t="shared" si="5"/>
        <v>0</v>
      </c>
      <c r="AK42" s="393">
        <f t="shared" si="5"/>
        <v>0</v>
      </c>
      <c r="AL42" s="393">
        <f t="shared" si="5"/>
        <v>0</v>
      </c>
      <c r="AM42" s="393">
        <f t="shared" si="5"/>
        <v>0</v>
      </c>
      <c r="AN42" s="393">
        <f t="shared" si="5"/>
        <v>0</v>
      </c>
      <c r="AO42" s="393">
        <f t="shared" si="5"/>
        <v>0</v>
      </c>
      <c r="AP42" s="393">
        <f t="shared" si="5"/>
        <v>0</v>
      </c>
      <c r="AQ42" s="393">
        <f t="shared" si="5"/>
        <v>0</v>
      </c>
      <c r="AR42" s="393">
        <f t="shared" si="5"/>
        <v>0</v>
      </c>
      <c r="AS42" s="393">
        <f t="shared" si="5"/>
        <v>0</v>
      </c>
      <c r="AT42" s="393">
        <f t="shared" si="5"/>
        <v>0</v>
      </c>
      <c r="AU42" s="393">
        <f t="shared" si="5"/>
        <v>0</v>
      </c>
      <c r="AV42" s="393">
        <f t="shared" si="5"/>
        <v>0</v>
      </c>
      <c r="AW42" s="393">
        <f t="shared" si="5"/>
        <v>0</v>
      </c>
      <c r="AX42" s="393">
        <f t="shared" si="5"/>
        <v>0</v>
      </c>
      <c r="AY42" s="393">
        <f t="shared" si="5"/>
        <v>0</v>
      </c>
      <c r="AZ42" s="393">
        <f t="shared" si="5"/>
        <v>0</v>
      </c>
      <c r="BA42" s="393">
        <f t="shared" si="5"/>
        <v>0</v>
      </c>
      <c r="BB42" s="393">
        <f t="shared" si="5"/>
        <v>0</v>
      </c>
      <c r="BC42" s="393">
        <f t="shared" si="5"/>
        <v>0</v>
      </c>
      <c r="BD42" s="393">
        <f t="shared" si="5"/>
        <v>0</v>
      </c>
    </row>
    <row r="43" spans="1:56" ht="15" customHeight="1" x14ac:dyDescent="0.25">
      <c r="A43" s="394" t="s">
        <v>645</v>
      </c>
      <c r="B43" s="395" t="s">
        <v>631</v>
      </c>
      <c r="C43" s="575"/>
      <c r="D43" s="396"/>
      <c r="E43" s="396"/>
      <c r="F43" s="397">
        <f t="shared" si="0"/>
        <v>0</v>
      </c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398"/>
      <c r="AX43" s="398"/>
      <c r="AY43" s="398"/>
      <c r="AZ43" s="398"/>
      <c r="BA43" s="398"/>
      <c r="BB43" s="398"/>
      <c r="BC43" s="398"/>
      <c r="BD43" s="398"/>
    </row>
    <row r="44" spans="1:56" ht="15" customHeight="1" x14ac:dyDescent="0.25">
      <c r="A44" s="394" t="s">
        <v>646</v>
      </c>
      <c r="B44" s="395" t="s">
        <v>633</v>
      </c>
      <c r="C44" s="575"/>
      <c r="D44" s="396"/>
      <c r="E44" s="396"/>
      <c r="F44" s="397">
        <f t="shared" si="0"/>
        <v>0</v>
      </c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398"/>
      <c r="AS44" s="398"/>
      <c r="AT44" s="398"/>
      <c r="AU44" s="398"/>
      <c r="AV44" s="398"/>
      <c r="AW44" s="398"/>
      <c r="AX44" s="398"/>
      <c r="AY44" s="398"/>
      <c r="AZ44" s="398"/>
      <c r="BA44" s="398"/>
      <c r="BB44" s="398"/>
      <c r="BC44" s="398"/>
      <c r="BD44" s="398"/>
    </row>
    <row r="45" spans="1:56" ht="15" customHeight="1" x14ac:dyDescent="0.25">
      <c r="A45" s="394" t="s">
        <v>647</v>
      </c>
      <c r="B45" s="395" t="s">
        <v>635</v>
      </c>
      <c r="C45" s="575"/>
      <c r="D45" s="396"/>
      <c r="E45" s="396"/>
      <c r="F45" s="397">
        <f t="shared" si="0"/>
        <v>0</v>
      </c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8"/>
      <c r="AN45" s="398"/>
      <c r="AO45" s="398"/>
      <c r="AP45" s="398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8"/>
      <c r="BC45" s="398"/>
      <c r="BD45" s="398"/>
    </row>
    <row r="46" spans="1:56" x14ac:dyDescent="0.25">
      <c r="A46" s="389"/>
      <c r="B46" s="390" t="s">
        <v>636</v>
      </c>
      <c r="C46" s="391"/>
      <c r="D46" s="380"/>
      <c r="E46" s="380"/>
      <c r="F46" s="392">
        <f t="shared" si="0"/>
        <v>0</v>
      </c>
      <c r="G46" s="393">
        <f t="shared" ref="G46:BD46" si="6">+SUM(G47:G49)</f>
        <v>0</v>
      </c>
      <c r="H46" s="393">
        <f t="shared" si="6"/>
        <v>0</v>
      </c>
      <c r="I46" s="393">
        <f t="shared" si="6"/>
        <v>0</v>
      </c>
      <c r="J46" s="393">
        <f t="shared" si="6"/>
        <v>0</v>
      </c>
      <c r="K46" s="393">
        <f t="shared" si="6"/>
        <v>0</v>
      </c>
      <c r="L46" s="393">
        <f t="shared" si="6"/>
        <v>0</v>
      </c>
      <c r="M46" s="393">
        <f t="shared" si="6"/>
        <v>0</v>
      </c>
      <c r="N46" s="393">
        <f t="shared" si="6"/>
        <v>0</v>
      </c>
      <c r="O46" s="393">
        <f t="shared" si="6"/>
        <v>0</v>
      </c>
      <c r="P46" s="393">
        <f t="shared" si="6"/>
        <v>0</v>
      </c>
      <c r="Q46" s="393">
        <f t="shared" si="6"/>
        <v>0</v>
      </c>
      <c r="R46" s="393">
        <f t="shared" si="6"/>
        <v>0</v>
      </c>
      <c r="S46" s="393">
        <f t="shared" si="6"/>
        <v>0</v>
      </c>
      <c r="T46" s="393">
        <f t="shared" si="6"/>
        <v>0</v>
      </c>
      <c r="U46" s="393">
        <f t="shared" si="6"/>
        <v>0</v>
      </c>
      <c r="V46" s="393">
        <f t="shared" si="6"/>
        <v>0</v>
      </c>
      <c r="W46" s="393">
        <f t="shared" si="6"/>
        <v>0</v>
      </c>
      <c r="X46" s="393">
        <f t="shared" si="6"/>
        <v>0</v>
      </c>
      <c r="Y46" s="393">
        <f t="shared" si="6"/>
        <v>0</v>
      </c>
      <c r="Z46" s="393">
        <f t="shared" si="6"/>
        <v>0</v>
      </c>
      <c r="AA46" s="393">
        <f t="shared" si="6"/>
        <v>0</v>
      </c>
      <c r="AB46" s="393">
        <f t="shared" si="6"/>
        <v>0</v>
      </c>
      <c r="AC46" s="393">
        <f t="shared" si="6"/>
        <v>0</v>
      </c>
      <c r="AD46" s="393">
        <f t="shared" si="6"/>
        <v>0</v>
      </c>
      <c r="AE46" s="393">
        <f t="shared" si="6"/>
        <v>0</v>
      </c>
      <c r="AF46" s="393">
        <f t="shared" si="6"/>
        <v>0</v>
      </c>
      <c r="AG46" s="393">
        <f t="shared" si="6"/>
        <v>0</v>
      </c>
      <c r="AH46" s="393">
        <f t="shared" si="6"/>
        <v>0</v>
      </c>
      <c r="AI46" s="393">
        <f t="shared" si="6"/>
        <v>0</v>
      </c>
      <c r="AJ46" s="393">
        <f t="shared" si="6"/>
        <v>0</v>
      </c>
      <c r="AK46" s="393">
        <f t="shared" si="6"/>
        <v>0</v>
      </c>
      <c r="AL46" s="393">
        <f t="shared" si="6"/>
        <v>0</v>
      </c>
      <c r="AM46" s="393">
        <f t="shared" si="6"/>
        <v>0</v>
      </c>
      <c r="AN46" s="393">
        <f t="shared" si="6"/>
        <v>0</v>
      </c>
      <c r="AO46" s="393">
        <f t="shared" si="6"/>
        <v>0</v>
      </c>
      <c r="AP46" s="393">
        <f t="shared" si="6"/>
        <v>0</v>
      </c>
      <c r="AQ46" s="393">
        <f t="shared" si="6"/>
        <v>0</v>
      </c>
      <c r="AR46" s="393">
        <f t="shared" si="6"/>
        <v>0</v>
      </c>
      <c r="AS46" s="393">
        <f t="shared" si="6"/>
        <v>0</v>
      </c>
      <c r="AT46" s="393">
        <f t="shared" si="6"/>
        <v>0</v>
      </c>
      <c r="AU46" s="393">
        <f t="shared" si="6"/>
        <v>0</v>
      </c>
      <c r="AV46" s="393">
        <f t="shared" si="6"/>
        <v>0</v>
      </c>
      <c r="AW46" s="393">
        <f t="shared" si="6"/>
        <v>0</v>
      </c>
      <c r="AX46" s="393">
        <f t="shared" si="6"/>
        <v>0</v>
      </c>
      <c r="AY46" s="393">
        <f t="shared" si="6"/>
        <v>0</v>
      </c>
      <c r="AZ46" s="393">
        <f t="shared" si="6"/>
        <v>0</v>
      </c>
      <c r="BA46" s="393">
        <f t="shared" si="6"/>
        <v>0</v>
      </c>
      <c r="BB46" s="393">
        <f t="shared" si="6"/>
        <v>0</v>
      </c>
      <c r="BC46" s="393">
        <f t="shared" si="6"/>
        <v>0</v>
      </c>
      <c r="BD46" s="393">
        <f t="shared" si="6"/>
        <v>0</v>
      </c>
    </row>
    <row r="47" spans="1:56" ht="15" customHeight="1" x14ac:dyDescent="0.25">
      <c r="A47" s="394" t="s">
        <v>648</v>
      </c>
      <c r="B47" s="395" t="s">
        <v>638</v>
      </c>
      <c r="C47" s="581"/>
      <c r="D47" s="399"/>
      <c r="E47" s="399"/>
      <c r="F47" s="397">
        <f t="shared" si="0"/>
        <v>0</v>
      </c>
      <c r="G47" s="398">
        <f>+G42</f>
        <v>0</v>
      </c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398"/>
      <c r="AS47" s="398"/>
      <c r="AT47" s="398"/>
      <c r="AU47" s="398"/>
      <c r="AV47" s="398"/>
      <c r="AW47" s="398"/>
      <c r="AX47" s="398"/>
      <c r="AY47" s="398"/>
      <c r="AZ47" s="398"/>
      <c r="BA47" s="398"/>
      <c r="BB47" s="398"/>
      <c r="BC47" s="398"/>
      <c r="BD47" s="398"/>
    </row>
    <row r="48" spans="1:56" ht="15" customHeight="1" x14ac:dyDescent="0.25">
      <c r="A48" s="394" t="s">
        <v>649</v>
      </c>
      <c r="B48" s="395" t="s">
        <v>640</v>
      </c>
      <c r="C48" s="582"/>
      <c r="D48" s="400"/>
      <c r="E48" s="400"/>
      <c r="F48" s="397">
        <f t="shared" si="0"/>
        <v>0</v>
      </c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98"/>
      <c r="AO48" s="398"/>
      <c r="AP48" s="398"/>
      <c r="AQ48" s="398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398"/>
      <c r="BC48" s="398"/>
      <c r="BD48" s="398"/>
    </row>
    <row r="49" spans="1:56" ht="15" customHeight="1" thickBot="1" x14ac:dyDescent="0.3">
      <c r="A49" s="394" t="s">
        <v>650</v>
      </c>
      <c r="B49" s="401" t="s">
        <v>642</v>
      </c>
      <c r="C49" s="583"/>
      <c r="D49" s="402"/>
      <c r="E49" s="402"/>
      <c r="F49" s="403">
        <f t="shared" si="0"/>
        <v>0</v>
      </c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4"/>
      <c r="AJ49" s="404"/>
      <c r="AK49" s="404"/>
      <c r="AL49" s="404"/>
      <c r="AM49" s="404"/>
      <c r="AN49" s="404"/>
      <c r="AO49" s="404"/>
      <c r="AP49" s="404"/>
      <c r="AQ49" s="404"/>
      <c r="AR49" s="404"/>
      <c r="AS49" s="404"/>
      <c r="AT49" s="404"/>
      <c r="AU49" s="404"/>
      <c r="AV49" s="404"/>
      <c r="AW49" s="404"/>
      <c r="AX49" s="404"/>
      <c r="AY49" s="404"/>
      <c r="AZ49" s="404"/>
      <c r="BA49" s="404"/>
      <c r="BB49" s="404"/>
      <c r="BC49" s="404"/>
      <c r="BD49" s="404"/>
    </row>
    <row r="50" spans="1:56" s="49" customFormat="1" ht="27" x14ac:dyDescent="0.25">
      <c r="A50" s="383" t="s">
        <v>277</v>
      </c>
      <c r="B50" s="384" t="s">
        <v>651</v>
      </c>
      <c r="C50" s="385"/>
      <c r="D50" s="380"/>
      <c r="E50" s="380"/>
      <c r="F50" s="387">
        <f t="shared" si="0"/>
        <v>0</v>
      </c>
      <c r="G50" s="388">
        <f>+SUM(G52:G54)</f>
        <v>0</v>
      </c>
      <c r="H50" s="388">
        <f t="shared" ref="H50:BD50" si="7">+SUM(H52:H54)</f>
        <v>0</v>
      </c>
      <c r="I50" s="388">
        <f t="shared" si="7"/>
        <v>0</v>
      </c>
      <c r="J50" s="388">
        <f t="shared" si="7"/>
        <v>0</v>
      </c>
      <c r="K50" s="388">
        <f t="shared" si="7"/>
        <v>0</v>
      </c>
      <c r="L50" s="388">
        <f t="shared" si="7"/>
        <v>0</v>
      </c>
      <c r="M50" s="388">
        <f t="shared" si="7"/>
        <v>0</v>
      </c>
      <c r="N50" s="388">
        <f t="shared" si="7"/>
        <v>0</v>
      </c>
      <c r="O50" s="388">
        <f t="shared" si="7"/>
        <v>0</v>
      </c>
      <c r="P50" s="388">
        <f t="shared" si="7"/>
        <v>0</v>
      </c>
      <c r="Q50" s="388">
        <f t="shared" si="7"/>
        <v>0</v>
      </c>
      <c r="R50" s="388">
        <f t="shared" si="7"/>
        <v>0</v>
      </c>
      <c r="S50" s="388">
        <f t="shared" si="7"/>
        <v>0</v>
      </c>
      <c r="T50" s="388">
        <f t="shared" si="7"/>
        <v>0</v>
      </c>
      <c r="U50" s="388">
        <f t="shared" si="7"/>
        <v>0</v>
      </c>
      <c r="V50" s="388">
        <f t="shared" si="7"/>
        <v>0</v>
      </c>
      <c r="W50" s="388">
        <f t="shared" si="7"/>
        <v>0</v>
      </c>
      <c r="X50" s="388">
        <f t="shared" si="7"/>
        <v>0</v>
      </c>
      <c r="Y50" s="388">
        <f t="shared" si="7"/>
        <v>0</v>
      </c>
      <c r="Z50" s="388">
        <f t="shared" si="7"/>
        <v>0</v>
      </c>
      <c r="AA50" s="388">
        <f t="shared" si="7"/>
        <v>0</v>
      </c>
      <c r="AB50" s="388">
        <f t="shared" si="7"/>
        <v>0</v>
      </c>
      <c r="AC50" s="388">
        <f t="shared" si="7"/>
        <v>0</v>
      </c>
      <c r="AD50" s="388">
        <f t="shared" si="7"/>
        <v>0</v>
      </c>
      <c r="AE50" s="388">
        <f t="shared" si="7"/>
        <v>0</v>
      </c>
      <c r="AF50" s="388">
        <f t="shared" si="7"/>
        <v>0</v>
      </c>
      <c r="AG50" s="388">
        <f t="shared" si="7"/>
        <v>0</v>
      </c>
      <c r="AH50" s="388">
        <f t="shared" si="7"/>
        <v>0</v>
      </c>
      <c r="AI50" s="388">
        <f t="shared" si="7"/>
        <v>0</v>
      </c>
      <c r="AJ50" s="388">
        <f t="shared" si="7"/>
        <v>0</v>
      </c>
      <c r="AK50" s="388">
        <f t="shared" si="7"/>
        <v>0</v>
      </c>
      <c r="AL50" s="388">
        <f t="shared" si="7"/>
        <v>0</v>
      </c>
      <c r="AM50" s="388">
        <f t="shared" si="7"/>
        <v>0</v>
      </c>
      <c r="AN50" s="388">
        <f t="shared" si="7"/>
        <v>0</v>
      </c>
      <c r="AO50" s="388">
        <f t="shared" si="7"/>
        <v>0</v>
      </c>
      <c r="AP50" s="388">
        <f t="shared" si="7"/>
        <v>0</v>
      </c>
      <c r="AQ50" s="388">
        <f t="shared" si="7"/>
        <v>0</v>
      </c>
      <c r="AR50" s="388">
        <f t="shared" si="7"/>
        <v>0</v>
      </c>
      <c r="AS50" s="388">
        <f t="shared" si="7"/>
        <v>0</v>
      </c>
      <c r="AT50" s="388">
        <f t="shared" si="7"/>
        <v>0</v>
      </c>
      <c r="AU50" s="388">
        <f t="shared" si="7"/>
        <v>0</v>
      </c>
      <c r="AV50" s="388">
        <f t="shared" si="7"/>
        <v>0</v>
      </c>
      <c r="AW50" s="388">
        <f t="shared" si="7"/>
        <v>0</v>
      </c>
      <c r="AX50" s="388">
        <f t="shared" si="7"/>
        <v>0</v>
      </c>
      <c r="AY50" s="388">
        <f t="shared" si="7"/>
        <v>0</v>
      </c>
      <c r="AZ50" s="388">
        <f t="shared" si="7"/>
        <v>0</v>
      </c>
      <c r="BA50" s="388">
        <f t="shared" si="7"/>
        <v>0</v>
      </c>
      <c r="BB50" s="388">
        <f t="shared" si="7"/>
        <v>0</v>
      </c>
      <c r="BC50" s="388">
        <f t="shared" si="7"/>
        <v>0</v>
      </c>
      <c r="BD50" s="388">
        <f t="shared" si="7"/>
        <v>0</v>
      </c>
    </row>
    <row r="51" spans="1:56" x14ac:dyDescent="0.25">
      <c r="A51" s="389"/>
      <c r="B51" s="390" t="s">
        <v>629</v>
      </c>
      <c r="C51" s="391"/>
      <c r="D51" s="380"/>
      <c r="E51" s="380"/>
      <c r="F51" s="392">
        <f t="shared" si="0"/>
        <v>0</v>
      </c>
      <c r="G51" s="393">
        <f>+SUM(G52:G54)</f>
        <v>0</v>
      </c>
      <c r="H51" s="393">
        <f t="shared" ref="H51:BD51" si="8">+SUM(H52:H54)</f>
        <v>0</v>
      </c>
      <c r="I51" s="393">
        <f t="shared" si="8"/>
        <v>0</v>
      </c>
      <c r="J51" s="393">
        <f t="shared" si="8"/>
        <v>0</v>
      </c>
      <c r="K51" s="393">
        <f t="shared" si="8"/>
        <v>0</v>
      </c>
      <c r="L51" s="393">
        <f t="shared" si="8"/>
        <v>0</v>
      </c>
      <c r="M51" s="393">
        <f t="shared" si="8"/>
        <v>0</v>
      </c>
      <c r="N51" s="393">
        <f t="shared" si="8"/>
        <v>0</v>
      </c>
      <c r="O51" s="393">
        <f t="shared" si="8"/>
        <v>0</v>
      </c>
      <c r="P51" s="393">
        <f t="shared" si="8"/>
        <v>0</v>
      </c>
      <c r="Q51" s="393">
        <f t="shared" si="8"/>
        <v>0</v>
      </c>
      <c r="R51" s="393">
        <f t="shared" si="8"/>
        <v>0</v>
      </c>
      <c r="S51" s="393">
        <f t="shared" si="8"/>
        <v>0</v>
      </c>
      <c r="T51" s="393">
        <f t="shared" si="8"/>
        <v>0</v>
      </c>
      <c r="U51" s="393">
        <f t="shared" si="8"/>
        <v>0</v>
      </c>
      <c r="V51" s="393">
        <f t="shared" si="8"/>
        <v>0</v>
      </c>
      <c r="W51" s="393">
        <f t="shared" si="8"/>
        <v>0</v>
      </c>
      <c r="X51" s="393">
        <f t="shared" si="8"/>
        <v>0</v>
      </c>
      <c r="Y51" s="393">
        <f t="shared" si="8"/>
        <v>0</v>
      </c>
      <c r="Z51" s="393">
        <f t="shared" si="8"/>
        <v>0</v>
      </c>
      <c r="AA51" s="393">
        <f t="shared" si="8"/>
        <v>0</v>
      </c>
      <c r="AB51" s="393">
        <f t="shared" si="8"/>
        <v>0</v>
      </c>
      <c r="AC51" s="393">
        <f t="shared" si="8"/>
        <v>0</v>
      </c>
      <c r="AD51" s="393">
        <f t="shared" si="8"/>
        <v>0</v>
      </c>
      <c r="AE51" s="393">
        <f t="shared" si="8"/>
        <v>0</v>
      </c>
      <c r="AF51" s="393">
        <f t="shared" si="8"/>
        <v>0</v>
      </c>
      <c r="AG51" s="393">
        <f t="shared" si="8"/>
        <v>0</v>
      </c>
      <c r="AH51" s="393">
        <f t="shared" si="8"/>
        <v>0</v>
      </c>
      <c r="AI51" s="393">
        <f t="shared" si="8"/>
        <v>0</v>
      </c>
      <c r="AJ51" s="393">
        <f t="shared" si="8"/>
        <v>0</v>
      </c>
      <c r="AK51" s="393">
        <f t="shared" si="8"/>
        <v>0</v>
      </c>
      <c r="AL51" s="393">
        <f t="shared" si="8"/>
        <v>0</v>
      </c>
      <c r="AM51" s="393">
        <f t="shared" si="8"/>
        <v>0</v>
      </c>
      <c r="AN51" s="393">
        <f t="shared" si="8"/>
        <v>0</v>
      </c>
      <c r="AO51" s="393">
        <f t="shared" si="8"/>
        <v>0</v>
      </c>
      <c r="AP51" s="393">
        <f t="shared" si="8"/>
        <v>0</v>
      </c>
      <c r="AQ51" s="393">
        <f t="shared" si="8"/>
        <v>0</v>
      </c>
      <c r="AR51" s="393">
        <f t="shared" si="8"/>
        <v>0</v>
      </c>
      <c r="AS51" s="393">
        <f t="shared" si="8"/>
        <v>0</v>
      </c>
      <c r="AT51" s="393">
        <f t="shared" si="8"/>
        <v>0</v>
      </c>
      <c r="AU51" s="393">
        <f t="shared" si="8"/>
        <v>0</v>
      </c>
      <c r="AV51" s="393">
        <f t="shared" si="8"/>
        <v>0</v>
      </c>
      <c r="AW51" s="393">
        <f t="shared" si="8"/>
        <v>0</v>
      </c>
      <c r="AX51" s="393">
        <f t="shared" si="8"/>
        <v>0</v>
      </c>
      <c r="AY51" s="393">
        <f t="shared" si="8"/>
        <v>0</v>
      </c>
      <c r="AZ51" s="393">
        <f t="shared" si="8"/>
        <v>0</v>
      </c>
      <c r="BA51" s="393">
        <f t="shared" si="8"/>
        <v>0</v>
      </c>
      <c r="BB51" s="393">
        <f t="shared" si="8"/>
        <v>0</v>
      </c>
      <c r="BC51" s="393">
        <f t="shared" si="8"/>
        <v>0</v>
      </c>
      <c r="BD51" s="393">
        <f t="shared" si="8"/>
        <v>0</v>
      </c>
    </row>
    <row r="52" spans="1:56" ht="15" customHeight="1" x14ac:dyDescent="0.25">
      <c r="A52" s="394" t="s">
        <v>652</v>
      </c>
      <c r="B52" s="395" t="s">
        <v>631</v>
      </c>
      <c r="C52" s="581"/>
      <c r="D52" s="399"/>
      <c r="E52" s="399"/>
      <c r="F52" s="397">
        <f t="shared" si="0"/>
        <v>0</v>
      </c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398"/>
      <c r="BC52" s="398"/>
      <c r="BD52" s="398"/>
    </row>
    <row r="53" spans="1:56" ht="15" customHeight="1" x14ac:dyDescent="0.25">
      <c r="A53" s="394" t="s">
        <v>653</v>
      </c>
      <c r="B53" s="395" t="s">
        <v>633</v>
      </c>
      <c r="C53" s="582"/>
      <c r="D53" s="400"/>
      <c r="E53" s="400"/>
      <c r="F53" s="397">
        <f t="shared" si="0"/>
        <v>0</v>
      </c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398"/>
      <c r="AS53" s="398"/>
      <c r="AT53" s="398"/>
      <c r="AU53" s="398"/>
      <c r="AV53" s="398"/>
      <c r="AW53" s="398"/>
      <c r="AX53" s="398"/>
      <c r="AY53" s="398"/>
      <c r="AZ53" s="398"/>
      <c r="BA53" s="398"/>
      <c r="BB53" s="398"/>
      <c r="BC53" s="398"/>
      <c r="BD53" s="398"/>
    </row>
    <row r="54" spans="1:56" ht="15" customHeight="1" x14ac:dyDescent="0.25">
      <c r="A54" s="394" t="s">
        <v>654</v>
      </c>
      <c r="B54" s="395" t="s">
        <v>635</v>
      </c>
      <c r="C54" s="584"/>
      <c r="D54" s="405"/>
      <c r="E54" s="405"/>
      <c r="F54" s="397">
        <f t="shared" si="0"/>
        <v>0</v>
      </c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  <c r="AO54" s="398"/>
      <c r="AP54" s="398"/>
      <c r="AQ54" s="398"/>
      <c r="AR54" s="398"/>
      <c r="AS54" s="398"/>
      <c r="AT54" s="398"/>
      <c r="AU54" s="398"/>
      <c r="AV54" s="398"/>
      <c r="AW54" s="398"/>
      <c r="AX54" s="398"/>
      <c r="AY54" s="398"/>
      <c r="AZ54" s="398"/>
      <c r="BA54" s="398"/>
      <c r="BB54" s="398"/>
      <c r="BC54" s="398"/>
      <c r="BD54" s="398"/>
    </row>
    <row r="55" spans="1:56" x14ac:dyDescent="0.25">
      <c r="A55" s="389"/>
      <c r="B55" s="390" t="s">
        <v>636</v>
      </c>
      <c r="C55" s="391"/>
      <c r="D55" s="380"/>
      <c r="E55" s="380"/>
      <c r="F55" s="392">
        <f t="shared" si="0"/>
        <v>0</v>
      </c>
      <c r="G55" s="393">
        <f>+SUM(G56:G58)</f>
        <v>0</v>
      </c>
      <c r="H55" s="393">
        <f t="shared" ref="H55:BD55" si="9">+SUM(H56:H58)</f>
        <v>0</v>
      </c>
      <c r="I55" s="393">
        <f t="shared" si="9"/>
        <v>0</v>
      </c>
      <c r="J55" s="393">
        <f t="shared" si="9"/>
        <v>0</v>
      </c>
      <c r="K55" s="393">
        <f t="shared" si="9"/>
        <v>0</v>
      </c>
      <c r="L55" s="393">
        <f t="shared" si="9"/>
        <v>0</v>
      </c>
      <c r="M55" s="393">
        <f t="shared" si="9"/>
        <v>0</v>
      </c>
      <c r="N55" s="393">
        <f t="shared" si="9"/>
        <v>0</v>
      </c>
      <c r="O55" s="393">
        <f t="shared" si="9"/>
        <v>0</v>
      </c>
      <c r="P55" s="393">
        <f t="shared" si="9"/>
        <v>0</v>
      </c>
      <c r="Q55" s="393">
        <f t="shared" si="9"/>
        <v>0</v>
      </c>
      <c r="R55" s="393">
        <f t="shared" si="9"/>
        <v>0</v>
      </c>
      <c r="S55" s="393">
        <f t="shared" si="9"/>
        <v>0</v>
      </c>
      <c r="T55" s="393">
        <f t="shared" si="9"/>
        <v>0</v>
      </c>
      <c r="U55" s="393">
        <f t="shared" si="9"/>
        <v>0</v>
      </c>
      <c r="V55" s="393">
        <f t="shared" si="9"/>
        <v>0</v>
      </c>
      <c r="W55" s="393">
        <f t="shared" si="9"/>
        <v>0</v>
      </c>
      <c r="X55" s="393">
        <f t="shared" si="9"/>
        <v>0</v>
      </c>
      <c r="Y55" s="393">
        <f t="shared" si="9"/>
        <v>0</v>
      </c>
      <c r="Z55" s="393">
        <f t="shared" si="9"/>
        <v>0</v>
      </c>
      <c r="AA55" s="393">
        <f t="shared" si="9"/>
        <v>0</v>
      </c>
      <c r="AB55" s="393">
        <f t="shared" si="9"/>
        <v>0</v>
      </c>
      <c r="AC55" s="393">
        <f t="shared" si="9"/>
        <v>0</v>
      </c>
      <c r="AD55" s="393">
        <f t="shared" si="9"/>
        <v>0</v>
      </c>
      <c r="AE55" s="393">
        <f t="shared" si="9"/>
        <v>0</v>
      </c>
      <c r="AF55" s="393">
        <f t="shared" si="9"/>
        <v>0</v>
      </c>
      <c r="AG55" s="393">
        <f t="shared" si="9"/>
        <v>0</v>
      </c>
      <c r="AH55" s="393">
        <f t="shared" si="9"/>
        <v>0</v>
      </c>
      <c r="AI55" s="393">
        <f t="shared" si="9"/>
        <v>0</v>
      </c>
      <c r="AJ55" s="393">
        <f t="shared" si="9"/>
        <v>0</v>
      </c>
      <c r="AK55" s="393">
        <f t="shared" si="9"/>
        <v>0</v>
      </c>
      <c r="AL55" s="393">
        <f t="shared" si="9"/>
        <v>0</v>
      </c>
      <c r="AM55" s="393">
        <f t="shared" si="9"/>
        <v>0</v>
      </c>
      <c r="AN55" s="393">
        <f t="shared" si="9"/>
        <v>0</v>
      </c>
      <c r="AO55" s="393">
        <f t="shared" si="9"/>
        <v>0</v>
      </c>
      <c r="AP55" s="393">
        <f t="shared" si="9"/>
        <v>0</v>
      </c>
      <c r="AQ55" s="393">
        <f t="shared" si="9"/>
        <v>0</v>
      </c>
      <c r="AR55" s="393">
        <f t="shared" si="9"/>
        <v>0</v>
      </c>
      <c r="AS55" s="393">
        <f t="shared" si="9"/>
        <v>0</v>
      </c>
      <c r="AT55" s="393">
        <f t="shared" si="9"/>
        <v>0</v>
      </c>
      <c r="AU55" s="393">
        <f t="shared" si="9"/>
        <v>0</v>
      </c>
      <c r="AV55" s="393">
        <f t="shared" si="9"/>
        <v>0</v>
      </c>
      <c r="AW55" s="393">
        <f t="shared" si="9"/>
        <v>0</v>
      </c>
      <c r="AX55" s="393">
        <f t="shared" si="9"/>
        <v>0</v>
      </c>
      <c r="AY55" s="393">
        <f t="shared" si="9"/>
        <v>0</v>
      </c>
      <c r="AZ55" s="393">
        <f t="shared" si="9"/>
        <v>0</v>
      </c>
      <c r="BA55" s="393">
        <f t="shared" si="9"/>
        <v>0</v>
      </c>
      <c r="BB55" s="393">
        <f t="shared" si="9"/>
        <v>0</v>
      </c>
      <c r="BC55" s="393">
        <f t="shared" si="9"/>
        <v>0</v>
      </c>
      <c r="BD55" s="393">
        <f t="shared" si="9"/>
        <v>0</v>
      </c>
    </row>
    <row r="56" spans="1:56" ht="15" customHeight="1" x14ac:dyDescent="0.25">
      <c r="A56" s="394" t="s">
        <v>655</v>
      </c>
      <c r="B56" s="395" t="s">
        <v>638</v>
      </c>
      <c r="C56" s="581"/>
      <c r="D56" s="399"/>
      <c r="E56" s="399"/>
      <c r="F56" s="397">
        <f t="shared" si="0"/>
        <v>0</v>
      </c>
      <c r="G56" s="398">
        <f>+G51</f>
        <v>0</v>
      </c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98"/>
      <c r="AN56" s="398"/>
      <c r="AO56" s="398"/>
      <c r="AP56" s="398"/>
      <c r="AQ56" s="398"/>
      <c r="AR56" s="398"/>
      <c r="AS56" s="398"/>
      <c r="AT56" s="398"/>
      <c r="AU56" s="398"/>
      <c r="AV56" s="398"/>
      <c r="AW56" s="398"/>
      <c r="AX56" s="398"/>
      <c r="AY56" s="398"/>
      <c r="AZ56" s="398"/>
      <c r="BA56" s="398"/>
      <c r="BB56" s="398"/>
      <c r="BC56" s="398"/>
      <c r="BD56" s="398"/>
    </row>
    <row r="57" spans="1:56" ht="15" customHeight="1" x14ac:dyDescent="0.25">
      <c r="A57" s="394" t="s">
        <v>656</v>
      </c>
      <c r="B57" s="395" t="s">
        <v>640</v>
      </c>
      <c r="C57" s="582"/>
      <c r="D57" s="400"/>
      <c r="E57" s="400"/>
      <c r="F57" s="397">
        <f t="shared" si="0"/>
        <v>0</v>
      </c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8"/>
      <c r="AQ57" s="398"/>
      <c r="AR57" s="398"/>
      <c r="AS57" s="398"/>
      <c r="AT57" s="398"/>
      <c r="AU57" s="398"/>
      <c r="AV57" s="398"/>
      <c r="AW57" s="398"/>
      <c r="AX57" s="398"/>
      <c r="AY57" s="398"/>
      <c r="AZ57" s="398"/>
      <c r="BA57" s="398"/>
      <c r="BB57" s="398"/>
      <c r="BC57" s="398"/>
      <c r="BD57" s="398"/>
    </row>
    <row r="58" spans="1:56" ht="15" customHeight="1" thickBot="1" x14ac:dyDescent="0.3">
      <c r="A58" s="394" t="s">
        <v>657</v>
      </c>
      <c r="B58" s="401" t="s">
        <v>642</v>
      </c>
      <c r="C58" s="583"/>
      <c r="D58" s="402"/>
      <c r="E58" s="402"/>
      <c r="F58" s="403">
        <f t="shared" si="0"/>
        <v>0</v>
      </c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4"/>
      <c r="AJ58" s="404"/>
      <c r="AK58" s="404"/>
      <c r="AL58" s="404"/>
      <c r="AM58" s="404"/>
      <c r="AN58" s="404"/>
      <c r="AO58" s="404"/>
      <c r="AP58" s="404"/>
      <c r="AQ58" s="404"/>
      <c r="AR58" s="404"/>
      <c r="AS58" s="404"/>
      <c r="AT58" s="404"/>
      <c r="AU58" s="404"/>
      <c r="AV58" s="404"/>
      <c r="AW58" s="404"/>
      <c r="AX58" s="404"/>
      <c r="AY58" s="404"/>
      <c r="AZ58" s="404"/>
      <c r="BA58" s="404"/>
      <c r="BB58" s="404"/>
      <c r="BC58" s="404"/>
      <c r="BD58" s="404"/>
    </row>
    <row r="59" spans="1:56" s="49" customFormat="1" ht="27" x14ac:dyDescent="0.25">
      <c r="A59" s="383" t="s">
        <v>274</v>
      </c>
      <c r="B59" s="384" t="s">
        <v>658</v>
      </c>
      <c r="C59" s="385"/>
      <c r="D59" s="380"/>
      <c r="E59" s="380"/>
      <c r="F59" s="387">
        <f t="shared" si="0"/>
        <v>0</v>
      </c>
      <c r="G59" s="388">
        <f>+SUM(G61:G63)</f>
        <v>0</v>
      </c>
      <c r="H59" s="388">
        <f t="shared" ref="H59:BD59" si="10">+SUM(H61:H63)</f>
        <v>0</v>
      </c>
      <c r="I59" s="388">
        <f t="shared" si="10"/>
        <v>0</v>
      </c>
      <c r="J59" s="388">
        <f t="shared" si="10"/>
        <v>0</v>
      </c>
      <c r="K59" s="388">
        <f t="shared" si="10"/>
        <v>0</v>
      </c>
      <c r="L59" s="388">
        <f t="shared" si="10"/>
        <v>0</v>
      </c>
      <c r="M59" s="388">
        <f t="shared" si="10"/>
        <v>0</v>
      </c>
      <c r="N59" s="388">
        <f t="shared" si="10"/>
        <v>0</v>
      </c>
      <c r="O59" s="388">
        <f t="shared" si="10"/>
        <v>0</v>
      </c>
      <c r="P59" s="388">
        <f t="shared" si="10"/>
        <v>0</v>
      </c>
      <c r="Q59" s="388">
        <f t="shared" si="10"/>
        <v>0</v>
      </c>
      <c r="R59" s="388">
        <f t="shared" si="10"/>
        <v>0</v>
      </c>
      <c r="S59" s="388">
        <f t="shared" si="10"/>
        <v>0</v>
      </c>
      <c r="T59" s="388">
        <f t="shared" si="10"/>
        <v>0</v>
      </c>
      <c r="U59" s="388">
        <f t="shared" si="10"/>
        <v>0</v>
      </c>
      <c r="V59" s="388">
        <f t="shared" si="10"/>
        <v>0</v>
      </c>
      <c r="W59" s="388">
        <f t="shared" si="10"/>
        <v>0</v>
      </c>
      <c r="X59" s="388">
        <f t="shared" si="10"/>
        <v>0</v>
      </c>
      <c r="Y59" s="388">
        <f t="shared" si="10"/>
        <v>0</v>
      </c>
      <c r="Z59" s="388">
        <f t="shared" si="10"/>
        <v>0</v>
      </c>
      <c r="AA59" s="388">
        <f t="shared" si="10"/>
        <v>0</v>
      </c>
      <c r="AB59" s="388">
        <f t="shared" si="10"/>
        <v>0</v>
      </c>
      <c r="AC59" s="388">
        <f t="shared" si="10"/>
        <v>0</v>
      </c>
      <c r="AD59" s="388">
        <f t="shared" si="10"/>
        <v>0</v>
      </c>
      <c r="AE59" s="388">
        <f t="shared" si="10"/>
        <v>0</v>
      </c>
      <c r="AF59" s="388">
        <f t="shared" si="10"/>
        <v>0</v>
      </c>
      <c r="AG59" s="388">
        <f t="shared" si="10"/>
        <v>0</v>
      </c>
      <c r="AH59" s="388">
        <f t="shared" si="10"/>
        <v>0</v>
      </c>
      <c r="AI59" s="388">
        <f t="shared" si="10"/>
        <v>0</v>
      </c>
      <c r="AJ59" s="388">
        <f t="shared" si="10"/>
        <v>0</v>
      </c>
      <c r="AK59" s="388">
        <f t="shared" si="10"/>
        <v>0</v>
      </c>
      <c r="AL59" s="388">
        <f t="shared" si="10"/>
        <v>0</v>
      </c>
      <c r="AM59" s="388">
        <f t="shared" si="10"/>
        <v>0</v>
      </c>
      <c r="AN59" s="388">
        <f t="shared" si="10"/>
        <v>0</v>
      </c>
      <c r="AO59" s="388">
        <f t="shared" si="10"/>
        <v>0</v>
      </c>
      <c r="AP59" s="388">
        <f t="shared" si="10"/>
        <v>0</v>
      </c>
      <c r="AQ59" s="388">
        <f t="shared" si="10"/>
        <v>0</v>
      </c>
      <c r="AR59" s="388">
        <f t="shared" si="10"/>
        <v>0</v>
      </c>
      <c r="AS59" s="388">
        <f t="shared" si="10"/>
        <v>0</v>
      </c>
      <c r="AT59" s="388">
        <f t="shared" si="10"/>
        <v>0</v>
      </c>
      <c r="AU59" s="388">
        <f t="shared" si="10"/>
        <v>0</v>
      </c>
      <c r="AV59" s="388">
        <f t="shared" si="10"/>
        <v>0</v>
      </c>
      <c r="AW59" s="388">
        <f t="shared" si="10"/>
        <v>0</v>
      </c>
      <c r="AX59" s="388">
        <f t="shared" si="10"/>
        <v>0</v>
      </c>
      <c r="AY59" s="388">
        <f t="shared" si="10"/>
        <v>0</v>
      </c>
      <c r="AZ59" s="388">
        <f t="shared" si="10"/>
        <v>0</v>
      </c>
      <c r="BA59" s="388">
        <f t="shared" si="10"/>
        <v>0</v>
      </c>
      <c r="BB59" s="388">
        <f t="shared" si="10"/>
        <v>0</v>
      </c>
      <c r="BC59" s="388">
        <f t="shared" si="10"/>
        <v>0</v>
      </c>
      <c r="BD59" s="388">
        <f t="shared" si="10"/>
        <v>0</v>
      </c>
    </row>
    <row r="60" spans="1:56" x14ac:dyDescent="0.25">
      <c r="A60" s="389"/>
      <c r="B60" s="406" t="s">
        <v>629</v>
      </c>
      <c r="C60" s="392"/>
      <c r="D60" s="407"/>
      <c r="E60" s="407"/>
      <c r="F60" s="392">
        <f>+SUM(F61:F63)</f>
        <v>0</v>
      </c>
      <c r="G60" s="393">
        <f>+SUM(G61:G63)</f>
        <v>0</v>
      </c>
      <c r="H60" s="393">
        <f t="shared" ref="H60:BD60" si="11">+SUM(H61:H63)</f>
        <v>0</v>
      </c>
      <c r="I60" s="393">
        <f t="shared" si="11"/>
        <v>0</v>
      </c>
      <c r="J60" s="393">
        <f t="shared" si="11"/>
        <v>0</v>
      </c>
      <c r="K60" s="393">
        <f t="shared" si="11"/>
        <v>0</v>
      </c>
      <c r="L60" s="393">
        <f t="shared" si="11"/>
        <v>0</v>
      </c>
      <c r="M60" s="393">
        <f t="shared" si="11"/>
        <v>0</v>
      </c>
      <c r="N60" s="393">
        <f t="shared" si="11"/>
        <v>0</v>
      </c>
      <c r="O60" s="393">
        <f t="shared" si="11"/>
        <v>0</v>
      </c>
      <c r="P60" s="393">
        <f t="shared" si="11"/>
        <v>0</v>
      </c>
      <c r="Q60" s="393">
        <f t="shared" si="11"/>
        <v>0</v>
      </c>
      <c r="R60" s="393">
        <f t="shared" si="11"/>
        <v>0</v>
      </c>
      <c r="S60" s="393">
        <f t="shared" si="11"/>
        <v>0</v>
      </c>
      <c r="T60" s="393">
        <f t="shared" si="11"/>
        <v>0</v>
      </c>
      <c r="U60" s="393">
        <f t="shared" si="11"/>
        <v>0</v>
      </c>
      <c r="V60" s="393">
        <f t="shared" si="11"/>
        <v>0</v>
      </c>
      <c r="W60" s="393">
        <f t="shared" si="11"/>
        <v>0</v>
      </c>
      <c r="X60" s="393">
        <f t="shared" si="11"/>
        <v>0</v>
      </c>
      <c r="Y60" s="393">
        <f t="shared" si="11"/>
        <v>0</v>
      </c>
      <c r="Z60" s="393">
        <f t="shared" si="11"/>
        <v>0</v>
      </c>
      <c r="AA60" s="393">
        <f t="shared" si="11"/>
        <v>0</v>
      </c>
      <c r="AB60" s="393">
        <f t="shared" si="11"/>
        <v>0</v>
      </c>
      <c r="AC60" s="393">
        <f t="shared" si="11"/>
        <v>0</v>
      </c>
      <c r="AD60" s="393">
        <f t="shared" si="11"/>
        <v>0</v>
      </c>
      <c r="AE60" s="393">
        <f t="shared" si="11"/>
        <v>0</v>
      </c>
      <c r="AF60" s="393">
        <f t="shared" si="11"/>
        <v>0</v>
      </c>
      <c r="AG60" s="393">
        <f t="shared" si="11"/>
        <v>0</v>
      </c>
      <c r="AH60" s="393">
        <f t="shared" si="11"/>
        <v>0</v>
      </c>
      <c r="AI60" s="393">
        <f t="shared" si="11"/>
        <v>0</v>
      </c>
      <c r="AJ60" s="393">
        <f t="shared" si="11"/>
        <v>0</v>
      </c>
      <c r="AK60" s="393">
        <f t="shared" si="11"/>
        <v>0</v>
      </c>
      <c r="AL60" s="393">
        <f t="shared" si="11"/>
        <v>0</v>
      </c>
      <c r="AM60" s="393">
        <f t="shared" si="11"/>
        <v>0</v>
      </c>
      <c r="AN60" s="393">
        <f t="shared" si="11"/>
        <v>0</v>
      </c>
      <c r="AO60" s="393">
        <f t="shared" si="11"/>
        <v>0</v>
      </c>
      <c r="AP60" s="393">
        <f t="shared" si="11"/>
        <v>0</v>
      </c>
      <c r="AQ60" s="393">
        <f t="shared" si="11"/>
        <v>0</v>
      </c>
      <c r="AR60" s="393">
        <f t="shared" si="11"/>
        <v>0</v>
      </c>
      <c r="AS60" s="393">
        <f t="shared" si="11"/>
        <v>0</v>
      </c>
      <c r="AT60" s="393">
        <f t="shared" si="11"/>
        <v>0</v>
      </c>
      <c r="AU60" s="393">
        <f t="shared" si="11"/>
        <v>0</v>
      </c>
      <c r="AV60" s="393">
        <f t="shared" si="11"/>
        <v>0</v>
      </c>
      <c r="AW60" s="393">
        <f t="shared" si="11"/>
        <v>0</v>
      </c>
      <c r="AX60" s="393">
        <f t="shared" si="11"/>
        <v>0</v>
      </c>
      <c r="AY60" s="393">
        <f t="shared" si="11"/>
        <v>0</v>
      </c>
      <c r="AZ60" s="393">
        <f t="shared" si="11"/>
        <v>0</v>
      </c>
      <c r="BA60" s="393">
        <f t="shared" si="11"/>
        <v>0</v>
      </c>
      <c r="BB60" s="393">
        <f t="shared" si="11"/>
        <v>0</v>
      </c>
      <c r="BC60" s="393">
        <f t="shared" si="11"/>
        <v>0</v>
      </c>
      <c r="BD60" s="393">
        <f t="shared" si="11"/>
        <v>0</v>
      </c>
    </row>
    <row r="61" spans="1:56" ht="15" customHeight="1" x14ac:dyDescent="0.25">
      <c r="A61" s="394" t="s">
        <v>659</v>
      </c>
      <c r="B61" s="395" t="s">
        <v>631</v>
      </c>
      <c r="C61" s="581"/>
      <c r="D61" s="399"/>
      <c r="E61" s="399"/>
      <c r="F61" s="397">
        <f t="shared" ref="F61:F67" si="12">+SUM(G61:BD61)</f>
        <v>0</v>
      </c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398"/>
      <c r="AS61" s="398"/>
      <c r="AT61" s="398"/>
      <c r="AU61" s="398"/>
      <c r="AV61" s="398"/>
      <c r="AW61" s="398"/>
      <c r="AX61" s="398"/>
      <c r="AY61" s="398"/>
      <c r="AZ61" s="398"/>
      <c r="BA61" s="398"/>
      <c r="BB61" s="398"/>
      <c r="BC61" s="398"/>
      <c r="BD61" s="398"/>
    </row>
    <row r="62" spans="1:56" ht="15" customHeight="1" x14ac:dyDescent="0.25">
      <c r="A62" s="394" t="s">
        <v>660</v>
      </c>
      <c r="B62" s="395" t="s">
        <v>633</v>
      </c>
      <c r="C62" s="582"/>
      <c r="D62" s="400"/>
      <c r="E62" s="400"/>
      <c r="F62" s="397">
        <f t="shared" si="12"/>
        <v>0</v>
      </c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8"/>
      <c r="AR62" s="398"/>
      <c r="AS62" s="398"/>
      <c r="AT62" s="398"/>
      <c r="AU62" s="398"/>
      <c r="AV62" s="398"/>
      <c r="AW62" s="398"/>
      <c r="AX62" s="398"/>
      <c r="AY62" s="398"/>
      <c r="AZ62" s="398"/>
      <c r="BA62" s="398"/>
      <c r="BB62" s="398"/>
      <c r="BC62" s="398"/>
      <c r="BD62" s="398"/>
    </row>
    <row r="63" spans="1:56" ht="15" customHeight="1" x14ac:dyDescent="0.25">
      <c r="A63" s="394" t="s">
        <v>661</v>
      </c>
      <c r="B63" s="395" t="s">
        <v>635</v>
      </c>
      <c r="C63" s="584"/>
      <c r="D63" s="405"/>
      <c r="E63" s="405"/>
      <c r="F63" s="397">
        <f t="shared" si="12"/>
        <v>0</v>
      </c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8"/>
      <c r="AR63" s="398"/>
      <c r="AS63" s="398"/>
      <c r="AT63" s="398"/>
      <c r="AU63" s="398"/>
      <c r="AV63" s="398"/>
      <c r="AW63" s="398"/>
      <c r="AX63" s="398"/>
      <c r="AY63" s="398"/>
      <c r="AZ63" s="398"/>
      <c r="BA63" s="398"/>
      <c r="BB63" s="398"/>
      <c r="BC63" s="398"/>
      <c r="BD63" s="398"/>
    </row>
    <row r="64" spans="1:56" x14ac:dyDescent="0.25">
      <c r="A64" s="389"/>
      <c r="B64" s="406" t="s">
        <v>636</v>
      </c>
      <c r="C64" s="391"/>
      <c r="D64" s="380"/>
      <c r="E64" s="380"/>
      <c r="F64" s="392">
        <f>+SUM(G64:BD64)</f>
        <v>0</v>
      </c>
      <c r="G64" s="393">
        <f t="shared" ref="G64:BD64" si="13">+SUM(G65:G67)</f>
        <v>0</v>
      </c>
      <c r="H64" s="393">
        <f t="shared" si="13"/>
        <v>0</v>
      </c>
      <c r="I64" s="393">
        <f t="shared" si="13"/>
        <v>0</v>
      </c>
      <c r="J64" s="393">
        <f t="shared" si="13"/>
        <v>0</v>
      </c>
      <c r="K64" s="393">
        <f t="shared" si="13"/>
        <v>0</v>
      </c>
      <c r="L64" s="393">
        <f t="shared" si="13"/>
        <v>0</v>
      </c>
      <c r="M64" s="393">
        <f t="shared" si="13"/>
        <v>0</v>
      </c>
      <c r="N64" s="393">
        <f t="shared" si="13"/>
        <v>0</v>
      </c>
      <c r="O64" s="393">
        <f t="shared" si="13"/>
        <v>0</v>
      </c>
      <c r="P64" s="393">
        <f t="shared" si="13"/>
        <v>0</v>
      </c>
      <c r="Q64" s="393">
        <f t="shared" si="13"/>
        <v>0</v>
      </c>
      <c r="R64" s="393">
        <f t="shared" si="13"/>
        <v>0</v>
      </c>
      <c r="S64" s="393">
        <f t="shared" si="13"/>
        <v>0</v>
      </c>
      <c r="T64" s="393">
        <f t="shared" si="13"/>
        <v>0</v>
      </c>
      <c r="U64" s="393">
        <f t="shared" si="13"/>
        <v>0</v>
      </c>
      <c r="V64" s="393">
        <f t="shared" si="13"/>
        <v>0</v>
      </c>
      <c r="W64" s="393">
        <f t="shared" si="13"/>
        <v>0</v>
      </c>
      <c r="X64" s="393">
        <f t="shared" si="13"/>
        <v>0</v>
      </c>
      <c r="Y64" s="393">
        <f t="shared" si="13"/>
        <v>0</v>
      </c>
      <c r="Z64" s="393">
        <f t="shared" si="13"/>
        <v>0</v>
      </c>
      <c r="AA64" s="393">
        <f t="shared" si="13"/>
        <v>0</v>
      </c>
      <c r="AB64" s="393">
        <f t="shared" si="13"/>
        <v>0</v>
      </c>
      <c r="AC64" s="393">
        <f t="shared" si="13"/>
        <v>0</v>
      </c>
      <c r="AD64" s="393">
        <f t="shared" si="13"/>
        <v>0</v>
      </c>
      <c r="AE64" s="393">
        <f t="shared" si="13"/>
        <v>0</v>
      </c>
      <c r="AF64" s="393">
        <f t="shared" si="13"/>
        <v>0</v>
      </c>
      <c r="AG64" s="393">
        <f t="shared" si="13"/>
        <v>0</v>
      </c>
      <c r="AH64" s="393">
        <f t="shared" si="13"/>
        <v>0</v>
      </c>
      <c r="AI64" s="393">
        <f t="shared" si="13"/>
        <v>0</v>
      </c>
      <c r="AJ64" s="393">
        <f t="shared" si="13"/>
        <v>0</v>
      </c>
      <c r="AK64" s="393">
        <f t="shared" si="13"/>
        <v>0</v>
      </c>
      <c r="AL64" s="393">
        <f t="shared" si="13"/>
        <v>0</v>
      </c>
      <c r="AM64" s="393">
        <f t="shared" si="13"/>
        <v>0</v>
      </c>
      <c r="AN64" s="393">
        <f t="shared" si="13"/>
        <v>0</v>
      </c>
      <c r="AO64" s="393">
        <f t="shared" si="13"/>
        <v>0</v>
      </c>
      <c r="AP64" s="393">
        <f t="shared" si="13"/>
        <v>0</v>
      </c>
      <c r="AQ64" s="393">
        <f t="shared" si="13"/>
        <v>0</v>
      </c>
      <c r="AR64" s="393">
        <f t="shared" si="13"/>
        <v>0</v>
      </c>
      <c r="AS64" s="393">
        <f t="shared" si="13"/>
        <v>0</v>
      </c>
      <c r="AT64" s="393">
        <f t="shared" si="13"/>
        <v>0</v>
      </c>
      <c r="AU64" s="393">
        <f t="shared" si="13"/>
        <v>0</v>
      </c>
      <c r="AV64" s="393">
        <f t="shared" si="13"/>
        <v>0</v>
      </c>
      <c r="AW64" s="393">
        <f t="shared" si="13"/>
        <v>0</v>
      </c>
      <c r="AX64" s="393">
        <f t="shared" si="13"/>
        <v>0</v>
      </c>
      <c r="AY64" s="393">
        <f t="shared" si="13"/>
        <v>0</v>
      </c>
      <c r="AZ64" s="393">
        <f t="shared" si="13"/>
        <v>0</v>
      </c>
      <c r="BA64" s="393">
        <f t="shared" si="13"/>
        <v>0</v>
      </c>
      <c r="BB64" s="393">
        <f t="shared" si="13"/>
        <v>0</v>
      </c>
      <c r="BC64" s="393">
        <f t="shared" si="13"/>
        <v>0</v>
      </c>
      <c r="BD64" s="393">
        <f t="shared" si="13"/>
        <v>0</v>
      </c>
    </row>
    <row r="65" spans="1:56" ht="15" customHeight="1" x14ac:dyDescent="0.25">
      <c r="A65" s="394" t="s">
        <v>662</v>
      </c>
      <c r="B65" s="395" t="s">
        <v>638</v>
      </c>
      <c r="C65" s="581"/>
      <c r="D65" s="399"/>
      <c r="E65" s="399"/>
      <c r="F65" s="397">
        <f t="shared" si="12"/>
        <v>0</v>
      </c>
      <c r="G65" s="398">
        <f>+G60</f>
        <v>0</v>
      </c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398"/>
      <c r="AM65" s="398"/>
      <c r="AN65" s="398"/>
      <c r="AO65" s="398"/>
      <c r="AP65" s="398"/>
      <c r="AQ65" s="398"/>
      <c r="AR65" s="398"/>
      <c r="AS65" s="398"/>
      <c r="AT65" s="398"/>
      <c r="AU65" s="398"/>
      <c r="AV65" s="398"/>
      <c r="AW65" s="398"/>
      <c r="AX65" s="398"/>
      <c r="AY65" s="398"/>
      <c r="AZ65" s="398"/>
      <c r="BA65" s="398"/>
      <c r="BB65" s="398"/>
      <c r="BC65" s="398"/>
      <c r="BD65" s="398"/>
    </row>
    <row r="66" spans="1:56" ht="15" customHeight="1" x14ac:dyDescent="0.25">
      <c r="A66" s="394" t="s">
        <v>663</v>
      </c>
      <c r="B66" s="395" t="s">
        <v>640</v>
      </c>
      <c r="C66" s="582"/>
      <c r="D66" s="400"/>
      <c r="E66" s="400"/>
      <c r="F66" s="397">
        <f t="shared" si="12"/>
        <v>0</v>
      </c>
      <c r="G66" s="398"/>
      <c r="H66" s="398"/>
      <c r="I66" s="398"/>
      <c r="J66" s="398"/>
      <c r="K66" s="398">
        <v>0</v>
      </c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398"/>
      <c r="AM66" s="398"/>
      <c r="AN66" s="398"/>
      <c r="AO66" s="398"/>
      <c r="AP66" s="398"/>
      <c r="AQ66" s="398"/>
      <c r="AR66" s="398"/>
      <c r="AS66" s="398"/>
      <c r="AT66" s="398"/>
      <c r="AU66" s="398"/>
      <c r="AV66" s="398"/>
      <c r="AW66" s="398"/>
      <c r="AX66" s="398"/>
      <c r="AY66" s="398"/>
      <c r="AZ66" s="398"/>
      <c r="BA66" s="398"/>
      <c r="BB66" s="398"/>
      <c r="BC66" s="398"/>
      <c r="BD66" s="398"/>
    </row>
    <row r="67" spans="1:56" ht="15" customHeight="1" x14ac:dyDescent="0.25">
      <c r="A67" s="394" t="s">
        <v>664</v>
      </c>
      <c r="B67" s="395" t="s">
        <v>642</v>
      </c>
      <c r="C67" s="584"/>
      <c r="D67" s="405"/>
      <c r="E67" s="405"/>
      <c r="F67" s="397">
        <f t="shared" si="12"/>
        <v>0</v>
      </c>
      <c r="G67" s="398"/>
      <c r="H67" s="398"/>
      <c r="I67" s="398"/>
      <c r="J67" s="398"/>
      <c r="K67" s="398">
        <v>0</v>
      </c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398"/>
      <c r="AH67" s="398"/>
      <c r="AI67" s="398"/>
      <c r="AJ67" s="398"/>
      <c r="AK67" s="398"/>
      <c r="AL67" s="398"/>
      <c r="AM67" s="398"/>
      <c r="AN67" s="398"/>
      <c r="AO67" s="398"/>
      <c r="AP67" s="398"/>
      <c r="AQ67" s="398"/>
      <c r="AR67" s="398"/>
      <c r="AS67" s="398"/>
      <c r="AT67" s="398"/>
      <c r="AU67" s="398"/>
      <c r="AV67" s="398"/>
      <c r="AW67" s="398"/>
      <c r="AX67" s="398"/>
      <c r="AY67" s="398"/>
      <c r="AZ67" s="398"/>
      <c r="BA67" s="398"/>
      <c r="BB67" s="398"/>
      <c r="BC67" s="398"/>
      <c r="BD67" s="398"/>
    </row>
    <row r="68" spans="1:56" x14ac:dyDescent="0.25">
      <c r="A68" s="389"/>
      <c r="B68" s="406" t="s">
        <v>665</v>
      </c>
      <c r="C68" s="391"/>
      <c r="D68" s="380"/>
      <c r="E68" s="380"/>
      <c r="F68" s="392">
        <f>+SUM(G68:BD68)</f>
        <v>0</v>
      </c>
      <c r="G68" s="393">
        <f>+SUM(G69:G78)</f>
        <v>0</v>
      </c>
      <c r="H68" s="393">
        <f t="shared" ref="H68:BD68" si="14">+SUM(H69:H78)</f>
        <v>0</v>
      </c>
      <c r="I68" s="393">
        <f t="shared" si="14"/>
        <v>0</v>
      </c>
      <c r="J68" s="393">
        <f t="shared" si="14"/>
        <v>0</v>
      </c>
      <c r="K68" s="393">
        <f t="shared" si="14"/>
        <v>0</v>
      </c>
      <c r="L68" s="393">
        <f t="shared" si="14"/>
        <v>0</v>
      </c>
      <c r="M68" s="393">
        <f t="shared" si="14"/>
        <v>0</v>
      </c>
      <c r="N68" s="393">
        <f t="shared" si="14"/>
        <v>0</v>
      </c>
      <c r="O68" s="393">
        <f t="shared" si="14"/>
        <v>0</v>
      </c>
      <c r="P68" s="393">
        <f t="shared" si="14"/>
        <v>0</v>
      </c>
      <c r="Q68" s="393">
        <f t="shared" si="14"/>
        <v>0</v>
      </c>
      <c r="R68" s="393">
        <f t="shared" si="14"/>
        <v>0</v>
      </c>
      <c r="S68" s="393">
        <f t="shared" si="14"/>
        <v>0</v>
      </c>
      <c r="T68" s="393">
        <f t="shared" si="14"/>
        <v>0</v>
      </c>
      <c r="U68" s="393">
        <f t="shared" si="14"/>
        <v>0</v>
      </c>
      <c r="V68" s="393">
        <f t="shared" si="14"/>
        <v>0</v>
      </c>
      <c r="W68" s="393">
        <f t="shared" si="14"/>
        <v>0</v>
      </c>
      <c r="X68" s="393">
        <f t="shared" si="14"/>
        <v>0</v>
      </c>
      <c r="Y68" s="393">
        <f t="shared" si="14"/>
        <v>0</v>
      </c>
      <c r="Z68" s="393">
        <f t="shared" si="14"/>
        <v>0</v>
      </c>
      <c r="AA68" s="393">
        <f t="shared" si="14"/>
        <v>0</v>
      </c>
      <c r="AB68" s="393">
        <f t="shared" si="14"/>
        <v>0</v>
      </c>
      <c r="AC68" s="393">
        <f t="shared" si="14"/>
        <v>0</v>
      </c>
      <c r="AD68" s="393">
        <f t="shared" si="14"/>
        <v>0</v>
      </c>
      <c r="AE68" s="393">
        <f t="shared" si="14"/>
        <v>0</v>
      </c>
      <c r="AF68" s="393">
        <f t="shared" si="14"/>
        <v>0</v>
      </c>
      <c r="AG68" s="393">
        <f t="shared" si="14"/>
        <v>0</v>
      </c>
      <c r="AH68" s="393">
        <f t="shared" si="14"/>
        <v>0</v>
      </c>
      <c r="AI68" s="393">
        <f t="shared" si="14"/>
        <v>0</v>
      </c>
      <c r="AJ68" s="393">
        <f t="shared" si="14"/>
        <v>0</v>
      </c>
      <c r="AK68" s="393">
        <f t="shared" si="14"/>
        <v>0</v>
      </c>
      <c r="AL68" s="393">
        <f t="shared" si="14"/>
        <v>0</v>
      </c>
      <c r="AM68" s="393">
        <f t="shared" si="14"/>
        <v>0</v>
      </c>
      <c r="AN68" s="393">
        <f t="shared" si="14"/>
        <v>0</v>
      </c>
      <c r="AO68" s="393">
        <f t="shared" si="14"/>
        <v>0</v>
      </c>
      <c r="AP68" s="393">
        <f t="shared" si="14"/>
        <v>0</v>
      </c>
      <c r="AQ68" s="393">
        <f t="shared" si="14"/>
        <v>0</v>
      </c>
      <c r="AR68" s="393">
        <f t="shared" si="14"/>
        <v>0</v>
      </c>
      <c r="AS68" s="393">
        <f t="shared" si="14"/>
        <v>0</v>
      </c>
      <c r="AT68" s="393">
        <f t="shared" si="14"/>
        <v>0</v>
      </c>
      <c r="AU68" s="393">
        <f t="shared" si="14"/>
        <v>0</v>
      </c>
      <c r="AV68" s="393">
        <f t="shared" si="14"/>
        <v>0</v>
      </c>
      <c r="AW68" s="393">
        <f t="shared" si="14"/>
        <v>0</v>
      </c>
      <c r="AX68" s="393">
        <f t="shared" si="14"/>
        <v>0</v>
      </c>
      <c r="AY68" s="393">
        <f t="shared" si="14"/>
        <v>0</v>
      </c>
      <c r="AZ68" s="393">
        <f t="shared" si="14"/>
        <v>0</v>
      </c>
      <c r="BA68" s="393">
        <f t="shared" si="14"/>
        <v>0</v>
      </c>
      <c r="BB68" s="393">
        <f t="shared" si="14"/>
        <v>0</v>
      </c>
      <c r="BC68" s="393">
        <f t="shared" si="14"/>
        <v>0</v>
      </c>
      <c r="BD68" s="393">
        <f t="shared" si="14"/>
        <v>0</v>
      </c>
    </row>
    <row r="69" spans="1:56" x14ac:dyDescent="0.25">
      <c r="A69" s="394" t="s">
        <v>666</v>
      </c>
      <c r="B69" s="395" t="s">
        <v>667</v>
      </c>
      <c r="C69" s="575"/>
      <c r="D69" s="396"/>
      <c r="E69" s="396"/>
      <c r="F69" s="397">
        <f>+SUM(G69:BD69)</f>
        <v>0</v>
      </c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  <c r="AK69" s="398"/>
      <c r="AL69" s="398"/>
      <c r="AM69" s="398"/>
      <c r="AN69" s="398"/>
      <c r="AO69" s="398"/>
      <c r="AP69" s="398"/>
      <c r="AQ69" s="398"/>
      <c r="AR69" s="398"/>
      <c r="AS69" s="398"/>
      <c r="AT69" s="398"/>
      <c r="AU69" s="398"/>
      <c r="AV69" s="398"/>
      <c r="AW69" s="398"/>
      <c r="AX69" s="398"/>
      <c r="AY69" s="398"/>
      <c r="AZ69" s="398"/>
      <c r="BA69" s="398"/>
      <c r="BB69" s="398"/>
      <c r="BC69" s="398"/>
      <c r="BD69" s="398"/>
    </row>
    <row r="70" spans="1:56" ht="15" customHeight="1" x14ac:dyDescent="0.25">
      <c r="A70" s="394" t="s">
        <v>668</v>
      </c>
      <c r="B70" s="395" t="s">
        <v>669</v>
      </c>
      <c r="C70" s="575"/>
      <c r="D70" s="396"/>
      <c r="E70" s="396"/>
      <c r="F70" s="397">
        <f t="shared" ref="F70:F79" si="15">+SUM(G70:BD70)</f>
        <v>0</v>
      </c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  <c r="AL70" s="398"/>
      <c r="AM70" s="398"/>
      <c r="AN70" s="398"/>
      <c r="AO70" s="398"/>
      <c r="AP70" s="398"/>
      <c r="AQ70" s="398"/>
      <c r="AR70" s="398"/>
      <c r="AS70" s="398"/>
      <c r="AT70" s="398"/>
      <c r="AU70" s="398"/>
      <c r="AV70" s="398"/>
      <c r="AW70" s="398"/>
      <c r="AX70" s="398"/>
      <c r="AY70" s="398"/>
      <c r="AZ70" s="398"/>
      <c r="BA70" s="398"/>
      <c r="BB70" s="398"/>
      <c r="BC70" s="398"/>
      <c r="BD70" s="398"/>
    </row>
    <row r="71" spans="1:56" ht="15" customHeight="1" x14ac:dyDescent="0.25">
      <c r="A71" s="394" t="s">
        <v>670</v>
      </c>
      <c r="B71" s="395" t="s">
        <v>671</v>
      </c>
      <c r="C71" s="575"/>
      <c r="D71" s="396"/>
      <c r="E71" s="396"/>
      <c r="F71" s="397">
        <f t="shared" si="15"/>
        <v>0</v>
      </c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L71" s="398"/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98"/>
      <c r="AX71" s="398"/>
      <c r="AY71" s="398"/>
      <c r="AZ71" s="398"/>
      <c r="BA71" s="398"/>
      <c r="BB71" s="398"/>
      <c r="BC71" s="398"/>
      <c r="BD71" s="398"/>
    </row>
    <row r="72" spans="1:56" ht="15" customHeight="1" x14ac:dyDescent="0.25">
      <c r="A72" s="394" t="s">
        <v>672</v>
      </c>
      <c r="B72" s="395" t="s">
        <v>673</v>
      </c>
      <c r="C72" s="575"/>
      <c r="D72" s="396"/>
      <c r="E72" s="396"/>
      <c r="F72" s="397">
        <f t="shared" si="15"/>
        <v>0</v>
      </c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8"/>
      <c r="AM72" s="398"/>
      <c r="AN72" s="398"/>
      <c r="AO72" s="398"/>
      <c r="AP72" s="398"/>
      <c r="AQ72" s="398"/>
      <c r="AR72" s="398"/>
      <c r="AS72" s="398"/>
      <c r="AT72" s="398"/>
      <c r="AU72" s="398"/>
      <c r="AV72" s="398"/>
      <c r="AW72" s="398"/>
      <c r="AX72" s="398"/>
      <c r="AY72" s="398"/>
      <c r="AZ72" s="398"/>
      <c r="BA72" s="398"/>
      <c r="BB72" s="398"/>
      <c r="BC72" s="398"/>
      <c r="BD72" s="398"/>
    </row>
    <row r="73" spans="1:56" x14ac:dyDescent="0.25">
      <c r="A73" s="394" t="s">
        <v>674</v>
      </c>
      <c r="B73" s="395" t="s">
        <v>675</v>
      </c>
      <c r="C73" s="575"/>
      <c r="D73" s="396"/>
      <c r="E73" s="396"/>
      <c r="F73" s="397">
        <f t="shared" si="15"/>
        <v>0</v>
      </c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  <c r="AK73" s="398"/>
      <c r="AL73" s="398"/>
      <c r="AM73" s="398"/>
      <c r="AN73" s="398"/>
      <c r="AO73" s="398"/>
      <c r="AP73" s="398"/>
      <c r="AQ73" s="398"/>
      <c r="AR73" s="398"/>
      <c r="AS73" s="398"/>
      <c r="AT73" s="398"/>
      <c r="AU73" s="398"/>
      <c r="AV73" s="398"/>
      <c r="AW73" s="398"/>
      <c r="AX73" s="398"/>
      <c r="AY73" s="398"/>
      <c r="AZ73" s="398"/>
      <c r="BA73" s="398"/>
      <c r="BB73" s="398"/>
      <c r="BC73" s="398"/>
      <c r="BD73" s="398"/>
    </row>
    <row r="74" spans="1:56" ht="15" customHeight="1" x14ac:dyDescent="0.25">
      <c r="A74" s="394" t="s">
        <v>676</v>
      </c>
      <c r="B74" s="395" t="s">
        <v>677</v>
      </c>
      <c r="C74" s="575"/>
      <c r="D74" s="396"/>
      <c r="E74" s="396"/>
      <c r="F74" s="397">
        <f t="shared" si="15"/>
        <v>0</v>
      </c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398"/>
      <c r="AM74" s="398"/>
      <c r="AN74" s="398"/>
      <c r="AO74" s="398"/>
      <c r="AP74" s="398"/>
      <c r="AQ74" s="398"/>
      <c r="AR74" s="398"/>
      <c r="AS74" s="398"/>
      <c r="AT74" s="398"/>
      <c r="AU74" s="398"/>
      <c r="AV74" s="398"/>
      <c r="AW74" s="398"/>
      <c r="AX74" s="398"/>
      <c r="AY74" s="398"/>
      <c r="AZ74" s="398"/>
      <c r="BA74" s="398"/>
      <c r="BB74" s="398"/>
      <c r="BC74" s="398"/>
      <c r="BD74" s="398"/>
    </row>
    <row r="75" spans="1:56" x14ac:dyDescent="0.25">
      <c r="A75" s="394" t="s">
        <v>678</v>
      </c>
      <c r="B75" s="395" t="s">
        <v>679</v>
      </c>
      <c r="C75" s="575"/>
      <c r="D75" s="396"/>
      <c r="E75" s="396"/>
      <c r="F75" s="397">
        <f t="shared" si="15"/>
        <v>0</v>
      </c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  <c r="AK75" s="398"/>
      <c r="AL75" s="398"/>
      <c r="AM75" s="398"/>
      <c r="AN75" s="398"/>
      <c r="AO75" s="398"/>
      <c r="AP75" s="398"/>
      <c r="AQ75" s="398"/>
      <c r="AR75" s="398"/>
      <c r="AS75" s="398"/>
      <c r="AT75" s="398"/>
      <c r="AU75" s="398"/>
      <c r="AV75" s="398"/>
      <c r="AW75" s="398"/>
      <c r="AX75" s="398"/>
      <c r="AY75" s="398"/>
      <c r="AZ75" s="398"/>
      <c r="BA75" s="398"/>
      <c r="BB75" s="398"/>
      <c r="BC75" s="398"/>
      <c r="BD75" s="398"/>
    </row>
    <row r="76" spans="1:56" x14ac:dyDescent="0.25">
      <c r="A76" s="394" t="s">
        <v>680</v>
      </c>
      <c r="B76" s="395" t="s">
        <v>681</v>
      </c>
      <c r="C76" s="575"/>
      <c r="D76" s="396"/>
      <c r="E76" s="396"/>
      <c r="F76" s="397">
        <f t="shared" si="15"/>
        <v>0</v>
      </c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  <c r="AK76" s="398"/>
      <c r="AL76" s="398"/>
      <c r="AM76" s="398"/>
      <c r="AN76" s="398"/>
      <c r="AO76" s="398"/>
      <c r="AP76" s="398"/>
      <c r="AQ76" s="398"/>
      <c r="AR76" s="398"/>
      <c r="AS76" s="398"/>
      <c r="AT76" s="398"/>
      <c r="AU76" s="398"/>
      <c r="AV76" s="398"/>
      <c r="AW76" s="398"/>
      <c r="AX76" s="398"/>
      <c r="AY76" s="398"/>
      <c r="AZ76" s="398"/>
      <c r="BA76" s="398"/>
      <c r="BB76" s="398"/>
      <c r="BC76" s="398"/>
      <c r="BD76" s="398"/>
    </row>
    <row r="77" spans="1:56" ht="15" customHeight="1" x14ac:dyDescent="0.25">
      <c r="A77" s="394" t="s">
        <v>682</v>
      </c>
      <c r="B77" s="395" t="s">
        <v>683</v>
      </c>
      <c r="C77" s="575"/>
      <c r="D77" s="396"/>
      <c r="E77" s="396"/>
      <c r="F77" s="397">
        <f t="shared" si="15"/>
        <v>0</v>
      </c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  <c r="AK77" s="398"/>
      <c r="AL77" s="398"/>
      <c r="AM77" s="398"/>
      <c r="AN77" s="398"/>
      <c r="AO77" s="398"/>
      <c r="AP77" s="398"/>
      <c r="AQ77" s="398"/>
      <c r="AR77" s="398"/>
      <c r="AS77" s="398"/>
      <c r="AT77" s="398"/>
      <c r="AU77" s="398"/>
      <c r="AV77" s="398"/>
      <c r="AW77" s="398"/>
      <c r="AX77" s="398"/>
      <c r="AY77" s="398"/>
      <c r="AZ77" s="398"/>
      <c r="BA77" s="398"/>
      <c r="BB77" s="398"/>
      <c r="BC77" s="398"/>
      <c r="BD77" s="398"/>
    </row>
    <row r="78" spans="1:56" ht="15" customHeight="1" thickBot="1" x14ac:dyDescent="0.3">
      <c r="A78" s="408" t="s">
        <v>684</v>
      </c>
      <c r="B78" s="401" t="s">
        <v>685</v>
      </c>
      <c r="C78" s="585"/>
      <c r="D78" s="409"/>
      <c r="E78" s="409"/>
      <c r="F78" s="403">
        <f t="shared" si="15"/>
        <v>0</v>
      </c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4"/>
      <c r="AU78" s="404"/>
      <c r="AV78" s="404"/>
      <c r="AW78" s="404"/>
      <c r="AX78" s="404"/>
      <c r="AY78" s="404"/>
      <c r="AZ78" s="404"/>
      <c r="BA78" s="404"/>
      <c r="BB78" s="404"/>
      <c r="BC78" s="404"/>
      <c r="BD78" s="404"/>
    </row>
    <row r="79" spans="1:56" s="412" customFormat="1" x14ac:dyDescent="0.25">
      <c r="A79" s="383" t="s">
        <v>285</v>
      </c>
      <c r="B79" s="410" t="s">
        <v>686</v>
      </c>
      <c r="C79" s="385"/>
      <c r="D79" s="411"/>
      <c r="E79" s="411"/>
      <c r="F79" s="387">
        <f t="shared" si="15"/>
        <v>0</v>
      </c>
      <c r="G79" s="388">
        <f>+SUM(G81:G83)</f>
        <v>0</v>
      </c>
      <c r="H79" s="388">
        <f t="shared" ref="H79:BD79" si="16">+SUM(H81:H83)</f>
        <v>0</v>
      </c>
      <c r="I79" s="388">
        <f t="shared" si="16"/>
        <v>0</v>
      </c>
      <c r="J79" s="388">
        <f t="shared" si="16"/>
        <v>0</v>
      </c>
      <c r="K79" s="388">
        <f t="shared" si="16"/>
        <v>0</v>
      </c>
      <c r="L79" s="388">
        <f t="shared" si="16"/>
        <v>0</v>
      </c>
      <c r="M79" s="388">
        <f t="shared" si="16"/>
        <v>0</v>
      </c>
      <c r="N79" s="388">
        <f t="shared" si="16"/>
        <v>0</v>
      </c>
      <c r="O79" s="388">
        <f t="shared" si="16"/>
        <v>0</v>
      </c>
      <c r="P79" s="388">
        <f t="shared" si="16"/>
        <v>0</v>
      </c>
      <c r="Q79" s="388">
        <f t="shared" si="16"/>
        <v>0</v>
      </c>
      <c r="R79" s="388">
        <f t="shared" si="16"/>
        <v>0</v>
      </c>
      <c r="S79" s="388">
        <f t="shared" si="16"/>
        <v>0</v>
      </c>
      <c r="T79" s="388">
        <f t="shared" si="16"/>
        <v>0</v>
      </c>
      <c r="U79" s="388">
        <f t="shared" si="16"/>
        <v>0</v>
      </c>
      <c r="V79" s="388">
        <f t="shared" si="16"/>
        <v>0</v>
      </c>
      <c r="W79" s="388">
        <f t="shared" si="16"/>
        <v>0</v>
      </c>
      <c r="X79" s="388">
        <f t="shared" si="16"/>
        <v>0</v>
      </c>
      <c r="Y79" s="388">
        <f t="shared" si="16"/>
        <v>0</v>
      </c>
      <c r="Z79" s="388">
        <f t="shared" si="16"/>
        <v>0</v>
      </c>
      <c r="AA79" s="388">
        <f t="shared" si="16"/>
        <v>0</v>
      </c>
      <c r="AB79" s="388">
        <f t="shared" si="16"/>
        <v>0</v>
      </c>
      <c r="AC79" s="388">
        <f t="shared" si="16"/>
        <v>0</v>
      </c>
      <c r="AD79" s="388">
        <f t="shared" si="16"/>
        <v>0</v>
      </c>
      <c r="AE79" s="388">
        <f t="shared" si="16"/>
        <v>0</v>
      </c>
      <c r="AF79" s="388">
        <f t="shared" si="16"/>
        <v>0</v>
      </c>
      <c r="AG79" s="388">
        <f t="shared" si="16"/>
        <v>0</v>
      </c>
      <c r="AH79" s="388">
        <f t="shared" si="16"/>
        <v>0</v>
      </c>
      <c r="AI79" s="388">
        <f t="shared" si="16"/>
        <v>0</v>
      </c>
      <c r="AJ79" s="388">
        <f t="shared" si="16"/>
        <v>0</v>
      </c>
      <c r="AK79" s="388">
        <f t="shared" si="16"/>
        <v>0</v>
      </c>
      <c r="AL79" s="388">
        <f t="shared" si="16"/>
        <v>0</v>
      </c>
      <c r="AM79" s="388">
        <f t="shared" si="16"/>
        <v>0</v>
      </c>
      <c r="AN79" s="388">
        <f t="shared" si="16"/>
        <v>0</v>
      </c>
      <c r="AO79" s="388">
        <f t="shared" si="16"/>
        <v>0</v>
      </c>
      <c r="AP79" s="388">
        <f t="shared" si="16"/>
        <v>0</v>
      </c>
      <c r="AQ79" s="388">
        <f t="shared" si="16"/>
        <v>0</v>
      </c>
      <c r="AR79" s="388">
        <f t="shared" si="16"/>
        <v>0</v>
      </c>
      <c r="AS79" s="388">
        <f t="shared" si="16"/>
        <v>0</v>
      </c>
      <c r="AT79" s="388">
        <f t="shared" si="16"/>
        <v>0</v>
      </c>
      <c r="AU79" s="388">
        <f t="shared" si="16"/>
        <v>0</v>
      </c>
      <c r="AV79" s="388">
        <f t="shared" si="16"/>
        <v>0</v>
      </c>
      <c r="AW79" s="388">
        <f t="shared" si="16"/>
        <v>0</v>
      </c>
      <c r="AX79" s="388">
        <f t="shared" si="16"/>
        <v>0</v>
      </c>
      <c r="AY79" s="388">
        <f t="shared" si="16"/>
        <v>0</v>
      </c>
      <c r="AZ79" s="388">
        <f t="shared" si="16"/>
        <v>0</v>
      </c>
      <c r="BA79" s="388">
        <f t="shared" si="16"/>
        <v>0</v>
      </c>
      <c r="BB79" s="388">
        <f t="shared" si="16"/>
        <v>0</v>
      </c>
      <c r="BC79" s="388">
        <f t="shared" si="16"/>
        <v>0</v>
      </c>
      <c r="BD79" s="388">
        <f t="shared" si="16"/>
        <v>0</v>
      </c>
    </row>
    <row r="80" spans="1:56" x14ac:dyDescent="0.25">
      <c r="A80" s="389"/>
      <c r="B80" s="406" t="s">
        <v>629</v>
      </c>
      <c r="C80" s="392"/>
      <c r="D80" s="407"/>
      <c r="E80" s="407"/>
      <c r="F80" s="392">
        <f>+SUM(F81:F83)</f>
        <v>0</v>
      </c>
      <c r="G80" s="393">
        <f>+SUM(G81:G83)</f>
        <v>0</v>
      </c>
      <c r="H80" s="393">
        <f t="shared" ref="H80:BD80" si="17">+SUM(H81:H83)</f>
        <v>0</v>
      </c>
      <c r="I80" s="393">
        <f t="shared" si="17"/>
        <v>0</v>
      </c>
      <c r="J80" s="393">
        <f t="shared" si="17"/>
        <v>0</v>
      </c>
      <c r="K80" s="393">
        <f t="shared" si="17"/>
        <v>0</v>
      </c>
      <c r="L80" s="393">
        <f t="shared" si="17"/>
        <v>0</v>
      </c>
      <c r="M80" s="393">
        <f t="shared" si="17"/>
        <v>0</v>
      </c>
      <c r="N80" s="393">
        <f t="shared" si="17"/>
        <v>0</v>
      </c>
      <c r="O80" s="393">
        <f t="shared" si="17"/>
        <v>0</v>
      </c>
      <c r="P80" s="393">
        <f t="shared" si="17"/>
        <v>0</v>
      </c>
      <c r="Q80" s="393">
        <f t="shared" si="17"/>
        <v>0</v>
      </c>
      <c r="R80" s="393">
        <f t="shared" si="17"/>
        <v>0</v>
      </c>
      <c r="S80" s="393">
        <f t="shared" si="17"/>
        <v>0</v>
      </c>
      <c r="T80" s="393">
        <f t="shared" si="17"/>
        <v>0</v>
      </c>
      <c r="U80" s="393">
        <f t="shared" si="17"/>
        <v>0</v>
      </c>
      <c r="V80" s="393">
        <f t="shared" si="17"/>
        <v>0</v>
      </c>
      <c r="W80" s="393">
        <f t="shared" si="17"/>
        <v>0</v>
      </c>
      <c r="X80" s="393">
        <f t="shared" si="17"/>
        <v>0</v>
      </c>
      <c r="Y80" s="393">
        <f t="shared" si="17"/>
        <v>0</v>
      </c>
      <c r="Z80" s="393">
        <f t="shared" si="17"/>
        <v>0</v>
      </c>
      <c r="AA80" s="393">
        <f t="shared" si="17"/>
        <v>0</v>
      </c>
      <c r="AB80" s="393">
        <f t="shared" si="17"/>
        <v>0</v>
      </c>
      <c r="AC80" s="393">
        <f t="shared" si="17"/>
        <v>0</v>
      </c>
      <c r="AD80" s="393">
        <f t="shared" si="17"/>
        <v>0</v>
      </c>
      <c r="AE80" s="393">
        <f t="shared" si="17"/>
        <v>0</v>
      </c>
      <c r="AF80" s="393">
        <f t="shared" si="17"/>
        <v>0</v>
      </c>
      <c r="AG80" s="393">
        <f t="shared" si="17"/>
        <v>0</v>
      </c>
      <c r="AH80" s="393">
        <f t="shared" si="17"/>
        <v>0</v>
      </c>
      <c r="AI80" s="393">
        <f t="shared" si="17"/>
        <v>0</v>
      </c>
      <c r="AJ80" s="393">
        <f t="shared" si="17"/>
        <v>0</v>
      </c>
      <c r="AK80" s="393">
        <f t="shared" si="17"/>
        <v>0</v>
      </c>
      <c r="AL80" s="393">
        <f t="shared" si="17"/>
        <v>0</v>
      </c>
      <c r="AM80" s="393">
        <f t="shared" si="17"/>
        <v>0</v>
      </c>
      <c r="AN80" s="393">
        <f t="shared" si="17"/>
        <v>0</v>
      </c>
      <c r="AO80" s="393">
        <f t="shared" si="17"/>
        <v>0</v>
      </c>
      <c r="AP80" s="393">
        <f t="shared" si="17"/>
        <v>0</v>
      </c>
      <c r="AQ80" s="393">
        <f t="shared" si="17"/>
        <v>0</v>
      </c>
      <c r="AR80" s="393">
        <f t="shared" si="17"/>
        <v>0</v>
      </c>
      <c r="AS80" s="393">
        <f t="shared" si="17"/>
        <v>0</v>
      </c>
      <c r="AT80" s="393">
        <f t="shared" si="17"/>
        <v>0</v>
      </c>
      <c r="AU80" s="393">
        <f t="shared" si="17"/>
        <v>0</v>
      </c>
      <c r="AV80" s="393">
        <f t="shared" si="17"/>
        <v>0</v>
      </c>
      <c r="AW80" s="393">
        <f t="shared" si="17"/>
        <v>0</v>
      </c>
      <c r="AX80" s="393">
        <f t="shared" si="17"/>
        <v>0</v>
      </c>
      <c r="AY80" s="393">
        <f t="shared" si="17"/>
        <v>0</v>
      </c>
      <c r="AZ80" s="393">
        <f t="shared" si="17"/>
        <v>0</v>
      </c>
      <c r="BA80" s="393">
        <f t="shared" si="17"/>
        <v>0</v>
      </c>
      <c r="BB80" s="393">
        <f t="shared" si="17"/>
        <v>0</v>
      </c>
      <c r="BC80" s="393">
        <f t="shared" si="17"/>
        <v>0</v>
      </c>
      <c r="BD80" s="393">
        <f t="shared" si="17"/>
        <v>0</v>
      </c>
    </row>
    <row r="81" spans="1:56" ht="15" customHeight="1" x14ac:dyDescent="0.25">
      <c r="A81" s="394" t="s">
        <v>687</v>
      </c>
      <c r="B81" s="395" t="s">
        <v>631</v>
      </c>
      <c r="C81" s="581"/>
      <c r="D81" s="399"/>
      <c r="E81" s="399"/>
      <c r="F81" s="397">
        <f t="shared" ref="F81:F88" si="18">+SUM(G81:BD81)</f>
        <v>0</v>
      </c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C81" s="398"/>
      <c r="AD81" s="398"/>
      <c r="AE81" s="398"/>
      <c r="AF81" s="398"/>
      <c r="AG81" s="398"/>
      <c r="AH81" s="398"/>
      <c r="AI81" s="398"/>
      <c r="AJ81" s="398"/>
      <c r="AK81" s="398"/>
      <c r="AL81" s="398"/>
      <c r="AM81" s="398"/>
      <c r="AN81" s="398"/>
      <c r="AO81" s="398"/>
      <c r="AP81" s="398"/>
      <c r="AQ81" s="398"/>
      <c r="AR81" s="398"/>
      <c r="AS81" s="398"/>
      <c r="AT81" s="398"/>
      <c r="AU81" s="398"/>
      <c r="AV81" s="398"/>
      <c r="AW81" s="398"/>
      <c r="AX81" s="398"/>
      <c r="AY81" s="398"/>
      <c r="AZ81" s="398"/>
      <c r="BA81" s="398"/>
      <c r="BB81" s="398"/>
      <c r="BC81" s="398"/>
      <c r="BD81" s="398"/>
    </row>
    <row r="82" spans="1:56" ht="15" customHeight="1" x14ac:dyDescent="0.25">
      <c r="A82" s="394" t="s">
        <v>688</v>
      </c>
      <c r="B82" s="395" t="s">
        <v>633</v>
      </c>
      <c r="C82" s="582"/>
      <c r="D82" s="400"/>
      <c r="E82" s="400"/>
      <c r="F82" s="397">
        <f t="shared" si="18"/>
        <v>0</v>
      </c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C82" s="398"/>
      <c r="AD82" s="398"/>
      <c r="AE82" s="398"/>
      <c r="AF82" s="398"/>
      <c r="AG82" s="398"/>
      <c r="AH82" s="398"/>
      <c r="AI82" s="398"/>
      <c r="AJ82" s="398"/>
      <c r="AK82" s="398"/>
      <c r="AL82" s="398"/>
      <c r="AM82" s="398"/>
      <c r="AN82" s="398"/>
      <c r="AO82" s="398"/>
      <c r="AP82" s="398"/>
      <c r="AQ82" s="398"/>
      <c r="AR82" s="398"/>
      <c r="AS82" s="398"/>
      <c r="AT82" s="398"/>
      <c r="AU82" s="398"/>
      <c r="AV82" s="398"/>
      <c r="AW82" s="398"/>
      <c r="AX82" s="398"/>
      <c r="AY82" s="398"/>
      <c r="AZ82" s="398"/>
      <c r="BA82" s="398"/>
      <c r="BB82" s="398"/>
      <c r="BC82" s="398"/>
      <c r="BD82" s="398"/>
    </row>
    <row r="83" spans="1:56" ht="15" customHeight="1" x14ac:dyDescent="0.25">
      <c r="A83" s="394" t="s">
        <v>689</v>
      </c>
      <c r="B83" s="395" t="s">
        <v>635</v>
      </c>
      <c r="C83" s="584"/>
      <c r="D83" s="405"/>
      <c r="E83" s="405"/>
      <c r="F83" s="397">
        <f t="shared" si="18"/>
        <v>0</v>
      </c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  <c r="AK83" s="398"/>
      <c r="AL83" s="398"/>
      <c r="AM83" s="398"/>
      <c r="AN83" s="398"/>
      <c r="AO83" s="398"/>
      <c r="AP83" s="398"/>
      <c r="AQ83" s="398"/>
      <c r="AR83" s="398"/>
      <c r="AS83" s="398"/>
      <c r="AT83" s="398"/>
      <c r="AU83" s="398"/>
      <c r="AV83" s="398"/>
      <c r="AW83" s="398"/>
      <c r="AX83" s="398"/>
      <c r="AY83" s="398"/>
      <c r="AZ83" s="398"/>
      <c r="BA83" s="398"/>
      <c r="BB83" s="398"/>
      <c r="BC83" s="398"/>
      <c r="BD83" s="398"/>
    </row>
    <row r="84" spans="1:56" x14ac:dyDescent="0.25">
      <c r="A84" s="389"/>
      <c r="B84" s="406" t="s">
        <v>636</v>
      </c>
      <c r="C84" s="391"/>
      <c r="D84" s="380"/>
      <c r="E84" s="380"/>
      <c r="F84" s="392">
        <f t="shared" si="18"/>
        <v>0</v>
      </c>
      <c r="G84" s="393">
        <f>+SUM(G85:G87)</f>
        <v>0</v>
      </c>
      <c r="H84" s="393">
        <f t="shared" ref="H84:BD84" si="19">+SUM(H85:H87)</f>
        <v>0</v>
      </c>
      <c r="I84" s="393">
        <f t="shared" si="19"/>
        <v>0</v>
      </c>
      <c r="J84" s="393">
        <f t="shared" si="19"/>
        <v>0</v>
      </c>
      <c r="K84" s="393">
        <f t="shared" si="19"/>
        <v>0</v>
      </c>
      <c r="L84" s="393">
        <f t="shared" si="19"/>
        <v>0</v>
      </c>
      <c r="M84" s="393">
        <f t="shared" si="19"/>
        <v>0</v>
      </c>
      <c r="N84" s="393">
        <f t="shared" si="19"/>
        <v>0</v>
      </c>
      <c r="O84" s="393">
        <f t="shared" si="19"/>
        <v>0</v>
      </c>
      <c r="P84" s="393">
        <f t="shared" si="19"/>
        <v>0</v>
      </c>
      <c r="Q84" s="393">
        <f t="shared" si="19"/>
        <v>0</v>
      </c>
      <c r="R84" s="393">
        <f t="shared" si="19"/>
        <v>0</v>
      </c>
      <c r="S84" s="393">
        <f t="shared" si="19"/>
        <v>0</v>
      </c>
      <c r="T84" s="393">
        <f t="shared" si="19"/>
        <v>0</v>
      </c>
      <c r="U84" s="393">
        <f t="shared" si="19"/>
        <v>0</v>
      </c>
      <c r="V84" s="393">
        <f t="shared" si="19"/>
        <v>0</v>
      </c>
      <c r="W84" s="393">
        <f t="shared" si="19"/>
        <v>0</v>
      </c>
      <c r="X84" s="393">
        <f t="shared" si="19"/>
        <v>0</v>
      </c>
      <c r="Y84" s="393">
        <f t="shared" si="19"/>
        <v>0</v>
      </c>
      <c r="Z84" s="393">
        <f t="shared" si="19"/>
        <v>0</v>
      </c>
      <c r="AA84" s="393">
        <f t="shared" si="19"/>
        <v>0</v>
      </c>
      <c r="AB84" s="393">
        <f t="shared" si="19"/>
        <v>0</v>
      </c>
      <c r="AC84" s="393">
        <f t="shared" si="19"/>
        <v>0</v>
      </c>
      <c r="AD84" s="393">
        <f t="shared" si="19"/>
        <v>0</v>
      </c>
      <c r="AE84" s="393">
        <f t="shared" si="19"/>
        <v>0</v>
      </c>
      <c r="AF84" s="393">
        <f t="shared" si="19"/>
        <v>0</v>
      </c>
      <c r="AG84" s="393">
        <f t="shared" si="19"/>
        <v>0</v>
      </c>
      <c r="AH84" s="393">
        <f t="shared" si="19"/>
        <v>0</v>
      </c>
      <c r="AI84" s="393">
        <f t="shared" si="19"/>
        <v>0</v>
      </c>
      <c r="AJ84" s="393">
        <f t="shared" si="19"/>
        <v>0</v>
      </c>
      <c r="AK84" s="393">
        <f t="shared" si="19"/>
        <v>0</v>
      </c>
      <c r="AL84" s="393">
        <f t="shared" si="19"/>
        <v>0</v>
      </c>
      <c r="AM84" s="393">
        <f t="shared" si="19"/>
        <v>0</v>
      </c>
      <c r="AN84" s="393">
        <f t="shared" si="19"/>
        <v>0</v>
      </c>
      <c r="AO84" s="393">
        <f t="shared" si="19"/>
        <v>0</v>
      </c>
      <c r="AP84" s="393">
        <f t="shared" si="19"/>
        <v>0</v>
      </c>
      <c r="AQ84" s="393">
        <f t="shared" si="19"/>
        <v>0</v>
      </c>
      <c r="AR84" s="393">
        <f t="shared" si="19"/>
        <v>0</v>
      </c>
      <c r="AS84" s="393">
        <f t="shared" si="19"/>
        <v>0</v>
      </c>
      <c r="AT84" s="393">
        <f t="shared" si="19"/>
        <v>0</v>
      </c>
      <c r="AU84" s="393">
        <f t="shared" si="19"/>
        <v>0</v>
      </c>
      <c r="AV84" s="393">
        <f t="shared" si="19"/>
        <v>0</v>
      </c>
      <c r="AW84" s="393">
        <f t="shared" si="19"/>
        <v>0</v>
      </c>
      <c r="AX84" s="393">
        <f t="shared" si="19"/>
        <v>0</v>
      </c>
      <c r="AY84" s="393">
        <f t="shared" si="19"/>
        <v>0</v>
      </c>
      <c r="AZ84" s="393">
        <f t="shared" si="19"/>
        <v>0</v>
      </c>
      <c r="BA84" s="393">
        <f t="shared" si="19"/>
        <v>0</v>
      </c>
      <c r="BB84" s="393">
        <f t="shared" si="19"/>
        <v>0</v>
      </c>
      <c r="BC84" s="393">
        <f t="shared" si="19"/>
        <v>0</v>
      </c>
      <c r="BD84" s="393">
        <f t="shared" si="19"/>
        <v>0</v>
      </c>
    </row>
    <row r="85" spans="1:56" ht="15" customHeight="1" x14ac:dyDescent="0.25">
      <c r="A85" s="394" t="s">
        <v>690</v>
      </c>
      <c r="B85" s="395" t="s">
        <v>638</v>
      </c>
      <c r="C85" s="581"/>
      <c r="D85" s="399"/>
      <c r="E85" s="399"/>
      <c r="F85" s="397">
        <f t="shared" si="18"/>
        <v>0</v>
      </c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  <c r="AL85" s="398"/>
      <c r="AM85" s="398"/>
      <c r="AN85" s="398"/>
      <c r="AO85" s="398"/>
      <c r="AP85" s="398"/>
      <c r="AQ85" s="398"/>
      <c r="AR85" s="398"/>
      <c r="AS85" s="398"/>
      <c r="AT85" s="398"/>
      <c r="AU85" s="398"/>
      <c r="AV85" s="398"/>
      <c r="AW85" s="398"/>
      <c r="AX85" s="398"/>
      <c r="AY85" s="398"/>
      <c r="AZ85" s="398"/>
      <c r="BA85" s="398"/>
      <c r="BB85" s="398"/>
      <c r="BC85" s="398"/>
      <c r="BD85" s="398"/>
    </row>
    <row r="86" spans="1:56" ht="15" customHeight="1" x14ac:dyDescent="0.25">
      <c r="A86" s="394" t="s">
        <v>691</v>
      </c>
      <c r="B86" s="395" t="s">
        <v>640</v>
      </c>
      <c r="C86" s="582"/>
      <c r="D86" s="400"/>
      <c r="E86" s="400"/>
      <c r="F86" s="397">
        <f t="shared" si="18"/>
        <v>0</v>
      </c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  <c r="AK86" s="398"/>
      <c r="AL86" s="398"/>
      <c r="AM86" s="398"/>
      <c r="AN86" s="398"/>
      <c r="AO86" s="398"/>
      <c r="AP86" s="398"/>
      <c r="AQ86" s="398"/>
      <c r="AR86" s="398"/>
      <c r="AS86" s="398"/>
      <c r="AT86" s="398"/>
      <c r="AU86" s="398"/>
      <c r="AV86" s="398"/>
      <c r="AW86" s="398"/>
      <c r="AX86" s="398"/>
      <c r="AY86" s="398"/>
      <c r="AZ86" s="398"/>
      <c r="BA86" s="398"/>
      <c r="BB86" s="398"/>
      <c r="BC86" s="398"/>
      <c r="BD86" s="398"/>
    </row>
    <row r="87" spans="1:56" ht="15" customHeight="1" thickBot="1" x14ac:dyDescent="0.3">
      <c r="A87" s="413" t="s">
        <v>692</v>
      </c>
      <c r="B87" s="414" t="s">
        <v>642</v>
      </c>
      <c r="C87" s="582"/>
      <c r="D87" s="400"/>
      <c r="E87" s="400"/>
      <c r="F87" s="415">
        <f t="shared" si="18"/>
        <v>0</v>
      </c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6"/>
      <c r="AN87" s="416"/>
      <c r="AO87" s="416"/>
      <c r="AP87" s="416"/>
      <c r="AQ87" s="416"/>
      <c r="AR87" s="416"/>
      <c r="AS87" s="416"/>
      <c r="AT87" s="416"/>
      <c r="AU87" s="416"/>
      <c r="AV87" s="416"/>
      <c r="AW87" s="416"/>
      <c r="AX87" s="416"/>
      <c r="AY87" s="416"/>
      <c r="AZ87" s="416"/>
      <c r="BA87" s="416"/>
      <c r="BB87" s="416"/>
      <c r="BC87" s="416"/>
      <c r="BD87" s="416"/>
    </row>
    <row r="88" spans="1:56" s="412" customFormat="1" x14ac:dyDescent="0.25">
      <c r="A88" s="383" t="s">
        <v>693</v>
      </c>
      <c r="B88" s="410" t="s">
        <v>694</v>
      </c>
      <c r="C88" s="385"/>
      <c r="D88" s="417"/>
      <c r="E88" s="417"/>
      <c r="F88" s="387">
        <f t="shared" si="18"/>
        <v>0</v>
      </c>
      <c r="G88" s="388">
        <f t="shared" ref="G88:BD88" si="20">+SUM(G90:G92)</f>
        <v>0</v>
      </c>
      <c r="H88" s="388">
        <f t="shared" si="20"/>
        <v>0</v>
      </c>
      <c r="I88" s="388">
        <f t="shared" si="20"/>
        <v>0</v>
      </c>
      <c r="J88" s="388">
        <f t="shared" si="20"/>
        <v>0</v>
      </c>
      <c r="K88" s="388">
        <f t="shared" si="20"/>
        <v>0</v>
      </c>
      <c r="L88" s="388">
        <f t="shared" si="20"/>
        <v>0</v>
      </c>
      <c r="M88" s="388">
        <f t="shared" si="20"/>
        <v>0</v>
      </c>
      <c r="N88" s="388">
        <f t="shared" si="20"/>
        <v>0</v>
      </c>
      <c r="O88" s="388">
        <f t="shared" si="20"/>
        <v>0</v>
      </c>
      <c r="P88" s="388">
        <f t="shared" si="20"/>
        <v>0</v>
      </c>
      <c r="Q88" s="388">
        <f t="shared" si="20"/>
        <v>0</v>
      </c>
      <c r="R88" s="388">
        <f t="shared" si="20"/>
        <v>0</v>
      </c>
      <c r="S88" s="388">
        <f t="shared" si="20"/>
        <v>0</v>
      </c>
      <c r="T88" s="388">
        <f t="shared" si="20"/>
        <v>0</v>
      </c>
      <c r="U88" s="388">
        <f t="shared" si="20"/>
        <v>0</v>
      </c>
      <c r="V88" s="388">
        <f t="shared" si="20"/>
        <v>0</v>
      </c>
      <c r="W88" s="388">
        <f t="shared" si="20"/>
        <v>0</v>
      </c>
      <c r="X88" s="388">
        <f t="shared" si="20"/>
        <v>0</v>
      </c>
      <c r="Y88" s="388">
        <f t="shared" si="20"/>
        <v>0</v>
      </c>
      <c r="Z88" s="388">
        <f t="shared" si="20"/>
        <v>0</v>
      </c>
      <c r="AA88" s="388">
        <f t="shared" si="20"/>
        <v>0</v>
      </c>
      <c r="AB88" s="388">
        <f t="shared" si="20"/>
        <v>0</v>
      </c>
      <c r="AC88" s="388">
        <f t="shared" si="20"/>
        <v>0</v>
      </c>
      <c r="AD88" s="388">
        <f t="shared" si="20"/>
        <v>0</v>
      </c>
      <c r="AE88" s="388">
        <f t="shared" si="20"/>
        <v>0</v>
      </c>
      <c r="AF88" s="388">
        <f t="shared" si="20"/>
        <v>0</v>
      </c>
      <c r="AG88" s="388">
        <f t="shared" si="20"/>
        <v>0</v>
      </c>
      <c r="AH88" s="388">
        <f t="shared" si="20"/>
        <v>0</v>
      </c>
      <c r="AI88" s="388">
        <f t="shared" si="20"/>
        <v>0</v>
      </c>
      <c r="AJ88" s="388">
        <f t="shared" si="20"/>
        <v>0</v>
      </c>
      <c r="AK88" s="388">
        <f t="shared" si="20"/>
        <v>0</v>
      </c>
      <c r="AL88" s="388">
        <f t="shared" si="20"/>
        <v>0</v>
      </c>
      <c r="AM88" s="388">
        <f t="shared" si="20"/>
        <v>0</v>
      </c>
      <c r="AN88" s="388">
        <f t="shared" si="20"/>
        <v>0</v>
      </c>
      <c r="AO88" s="388">
        <f t="shared" si="20"/>
        <v>0</v>
      </c>
      <c r="AP88" s="388">
        <f t="shared" si="20"/>
        <v>0</v>
      </c>
      <c r="AQ88" s="388">
        <f t="shared" si="20"/>
        <v>0</v>
      </c>
      <c r="AR88" s="388">
        <f t="shared" si="20"/>
        <v>0</v>
      </c>
      <c r="AS88" s="388">
        <f t="shared" si="20"/>
        <v>0</v>
      </c>
      <c r="AT88" s="388">
        <f t="shared" si="20"/>
        <v>0</v>
      </c>
      <c r="AU88" s="388">
        <f t="shared" si="20"/>
        <v>0</v>
      </c>
      <c r="AV88" s="388">
        <f t="shared" si="20"/>
        <v>0</v>
      </c>
      <c r="AW88" s="388">
        <f t="shared" si="20"/>
        <v>0</v>
      </c>
      <c r="AX88" s="388">
        <f t="shared" si="20"/>
        <v>0</v>
      </c>
      <c r="AY88" s="388">
        <f t="shared" si="20"/>
        <v>0</v>
      </c>
      <c r="AZ88" s="388">
        <f t="shared" si="20"/>
        <v>0</v>
      </c>
      <c r="BA88" s="388">
        <f t="shared" si="20"/>
        <v>0</v>
      </c>
      <c r="BB88" s="388">
        <f t="shared" si="20"/>
        <v>0</v>
      </c>
      <c r="BC88" s="388">
        <f t="shared" si="20"/>
        <v>0</v>
      </c>
      <c r="BD88" s="418">
        <f t="shared" si="20"/>
        <v>0</v>
      </c>
    </row>
    <row r="89" spans="1:56" x14ac:dyDescent="0.25">
      <c r="A89" s="389"/>
      <c r="B89" s="406" t="s">
        <v>629</v>
      </c>
      <c r="C89" s="392"/>
      <c r="D89" s="407"/>
      <c r="E89" s="407"/>
      <c r="F89" s="392">
        <f>+SUM(F90:F92)</f>
        <v>0</v>
      </c>
      <c r="G89" s="393">
        <f>+SUM(G90:G92)</f>
        <v>0</v>
      </c>
      <c r="H89" s="393">
        <f t="shared" ref="H89:BD89" si="21">+SUM(H90:H92)</f>
        <v>0</v>
      </c>
      <c r="I89" s="393">
        <f t="shared" si="21"/>
        <v>0</v>
      </c>
      <c r="J89" s="393">
        <f t="shared" si="21"/>
        <v>0</v>
      </c>
      <c r="K89" s="393">
        <f t="shared" si="21"/>
        <v>0</v>
      </c>
      <c r="L89" s="393">
        <f t="shared" si="21"/>
        <v>0</v>
      </c>
      <c r="M89" s="393">
        <f t="shared" si="21"/>
        <v>0</v>
      </c>
      <c r="N89" s="393">
        <f t="shared" si="21"/>
        <v>0</v>
      </c>
      <c r="O89" s="393">
        <f t="shared" si="21"/>
        <v>0</v>
      </c>
      <c r="P89" s="393">
        <f t="shared" si="21"/>
        <v>0</v>
      </c>
      <c r="Q89" s="393">
        <f t="shared" si="21"/>
        <v>0</v>
      </c>
      <c r="R89" s="393">
        <f t="shared" si="21"/>
        <v>0</v>
      </c>
      <c r="S89" s="393">
        <f t="shared" si="21"/>
        <v>0</v>
      </c>
      <c r="T89" s="393">
        <f t="shared" si="21"/>
        <v>0</v>
      </c>
      <c r="U89" s="393">
        <f t="shared" si="21"/>
        <v>0</v>
      </c>
      <c r="V89" s="393">
        <f t="shared" si="21"/>
        <v>0</v>
      </c>
      <c r="W89" s="393">
        <f t="shared" si="21"/>
        <v>0</v>
      </c>
      <c r="X89" s="393">
        <f t="shared" si="21"/>
        <v>0</v>
      </c>
      <c r="Y89" s="393">
        <f t="shared" si="21"/>
        <v>0</v>
      </c>
      <c r="Z89" s="393">
        <f t="shared" si="21"/>
        <v>0</v>
      </c>
      <c r="AA89" s="393">
        <f t="shared" si="21"/>
        <v>0</v>
      </c>
      <c r="AB89" s="393">
        <f t="shared" si="21"/>
        <v>0</v>
      </c>
      <c r="AC89" s="393">
        <f t="shared" si="21"/>
        <v>0</v>
      </c>
      <c r="AD89" s="393">
        <f t="shared" si="21"/>
        <v>0</v>
      </c>
      <c r="AE89" s="393">
        <f t="shared" si="21"/>
        <v>0</v>
      </c>
      <c r="AF89" s="393">
        <f t="shared" si="21"/>
        <v>0</v>
      </c>
      <c r="AG89" s="393">
        <f t="shared" si="21"/>
        <v>0</v>
      </c>
      <c r="AH89" s="393">
        <f t="shared" si="21"/>
        <v>0</v>
      </c>
      <c r="AI89" s="393">
        <f t="shared" si="21"/>
        <v>0</v>
      </c>
      <c r="AJ89" s="393">
        <f t="shared" si="21"/>
        <v>0</v>
      </c>
      <c r="AK89" s="393">
        <f t="shared" si="21"/>
        <v>0</v>
      </c>
      <c r="AL89" s="393">
        <f t="shared" si="21"/>
        <v>0</v>
      </c>
      <c r="AM89" s="393">
        <f t="shared" si="21"/>
        <v>0</v>
      </c>
      <c r="AN89" s="393">
        <f t="shared" si="21"/>
        <v>0</v>
      </c>
      <c r="AO89" s="393">
        <f t="shared" si="21"/>
        <v>0</v>
      </c>
      <c r="AP89" s="393">
        <f t="shared" si="21"/>
        <v>0</v>
      </c>
      <c r="AQ89" s="393">
        <f t="shared" si="21"/>
        <v>0</v>
      </c>
      <c r="AR89" s="393">
        <f t="shared" si="21"/>
        <v>0</v>
      </c>
      <c r="AS89" s="393">
        <f t="shared" si="21"/>
        <v>0</v>
      </c>
      <c r="AT89" s="393">
        <f t="shared" si="21"/>
        <v>0</v>
      </c>
      <c r="AU89" s="393">
        <f t="shared" si="21"/>
        <v>0</v>
      </c>
      <c r="AV89" s="393">
        <f t="shared" si="21"/>
        <v>0</v>
      </c>
      <c r="AW89" s="393">
        <f t="shared" si="21"/>
        <v>0</v>
      </c>
      <c r="AX89" s="393">
        <f t="shared" si="21"/>
        <v>0</v>
      </c>
      <c r="AY89" s="393">
        <f t="shared" si="21"/>
        <v>0</v>
      </c>
      <c r="AZ89" s="393">
        <f t="shared" si="21"/>
        <v>0</v>
      </c>
      <c r="BA89" s="393">
        <f t="shared" si="21"/>
        <v>0</v>
      </c>
      <c r="BB89" s="393">
        <f t="shared" si="21"/>
        <v>0</v>
      </c>
      <c r="BC89" s="393">
        <f t="shared" si="21"/>
        <v>0</v>
      </c>
      <c r="BD89" s="419">
        <f t="shared" si="21"/>
        <v>0</v>
      </c>
    </row>
    <row r="90" spans="1:56" ht="15" customHeight="1" x14ac:dyDescent="0.25">
      <c r="A90" s="394" t="s">
        <v>695</v>
      </c>
      <c r="B90" s="395" t="s">
        <v>631</v>
      </c>
      <c r="C90" s="581"/>
      <c r="D90" s="399"/>
      <c r="E90" s="399"/>
      <c r="F90" s="397">
        <f t="shared" ref="F90:F96" si="22">+SUM(G90:BD90)</f>
        <v>0</v>
      </c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  <c r="AK90" s="398"/>
      <c r="AL90" s="398"/>
      <c r="AM90" s="398"/>
      <c r="AN90" s="398"/>
      <c r="AO90" s="398"/>
      <c r="AP90" s="398"/>
      <c r="AQ90" s="398"/>
      <c r="AR90" s="398"/>
      <c r="AS90" s="398"/>
      <c r="AT90" s="398"/>
      <c r="AU90" s="398"/>
      <c r="AV90" s="398"/>
      <c r="AW90" s="398"/>
      <c r="AX90" s="398"/>
      <c r="AY90" s="398"/>
      <c r="AZ90" s="398"/>
      <c r="BA90" s="398"/>
      <c r="BB90" s="398"/>
      <c r="BC90" s="398"/>
      <c r="BD90" s="420"/>
    </row>
    <row r="91" spans="1:56" ht="15" customHeight="1" x14ac:dyDescent="0.25">
      <c r="A91" s="394" t="s">
        <v>696</v>
      </c>
      <c r="B91" s="395" t="s">
        <v>633</v>
      </c>
      <c r="C91" s="582"/>
      <c r="D91" s="400"/>
      <c r="E91" s="400"/>
      <c r="F91" s="397">
        <f t="shared" si="22"/>
        <v>0</v>
      </c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  <c r="AK91" s="398"/>
      <c r="AL91" s="398"/>
      <c r="AM91" s="398"/>
      <c r="AN91" s="398"/>
      <c r="AO91" s="398"/>
      <c r="AP91" s="398"/>
      <c r="AQ91" s="398"/>
      <c r="AR91" s="398"/>
      <c r="AS91" s="398"/>
      <c r="AT91" s="398"/>
      <c r="AU91" s="398"/>
      <c r="AV91" s="398"/>
      <c r="AW91" s="398"/>
      <c r="AX91" s="398"/>
      <c r="AY91" s="398"/>
      <c r="AZ91" s="398"/>
      <c r="BA91" s="398"/>
      <c r="BB91" s="398"/>
      <c r="BC91" s="398"/>
      <c r="BD91" s="420"/>
    </row>
    <row r="92" spans="1:56" ht="15" customHeight="1" x14ac:dyDescent="0.25">
      <c r="A92" s="394" t="s">
        <v>697</v>
      </c>
      <c r="B92" s="395" t="s">
        <v>635</v>
      </c>
      <c r="C92" s="584"/>
      <c r="D92" s="405"/>
      <c r="E92" s="405"/>
      <c r="F92" s="397">
        <f t="shared" si="22"/>
        <v>0</v>
      </c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  <c r="AK92" s="398"/>
      <c r="AL92" s="398"/>
      <c r="AM92" s="398"/>
      <c r="AN92" s="398"/>
      <c r="AO92" s="398"/>
      <c r="AP92" s="398"/>
      <c r="AQ92" s="398"/>
      <c r="AR92" s="398"/>
      <c r="AS92" s="398"/>
      <c r="AT92" s="398"/>
      <c r="AU92" s="398"/>
      <c r="AV92" s="398"/>
      <c r="AW92" s="398"/>
      <c r="AX92" s="398"/>
      <c r="AY92" s="398"/>
      <c r="AZ92" s="398"/>
      <c r="BA92" s="398"/>
      <c r="BB92" s="398"/>
      <c r="BC92" s="398"/>
      <c r="BD92" s="420"/>
    </row>
    <row r="93" spans="1:56" x14ac:dyDescent="0.25">
      <c r="A93" s="389"/>
      <c r="B93" s="406" t="s">
        <v>636</v>
      </c>
      <c r="C93" s="391"/>
      <c r="D93" s="380"/>
      <c r="E93" s="380"/>
      <c r="F93" s="392">
        <f>+SUM(G93:BD93)</f>
        <v>0</v>
      </c>
      <c r="G93" s="393">
        <f>+SUM(G94:G96)</f>
        <v>0</v>
      </c>
      <c r="H93" s="393">
        <f t="shared" ref="H93:BD93" si="23">+SUM(H94:H96)</f>
        <v>0</v>
      </c>
      <c r="I93" s="393">
        <f t="shared" si="23"/>
        <v>0</v>
      </c>
      <c r="J93" s="393">
        <f t="shared" si="23"/>
        <v>0</v>
      </c>
      <c r="K93" s="393">
        <f t="shared" si="23"/>
        <v>0</v>
      </c>
      <c r="L93" s="393">
        <f t="shared" si="23"/>
        <v>0</v>
      </c>
      <c r="M93" s="393">
        <f t="shared" si="23"/>
        <v>0</v>
      </c>
      <c r="N93" s="393">
        <f t="shared" si="23"/>
        <v>0</v>
      </c>
      <c r="O93" s="393">
        <f t="shared" si="23"/>
        <v>0</v>
      </c>
      <c r="P93" s="393">
        <f t="shared" si="23"/>
        <v>0</v>
      </c>
      <c r="Q93" s="393">
        <f t="shared" si="23"/>
        <v>0</v>
      </c>
      <c r="R93" s="393">
        <f t="shared" si="23"/>
        <v>0</v>
      </c>
      <c r="S93" s="393">
        <f t="shared" si="23"/>
        <v>0</v>
      </c>
      <c r="T93" s="393">
        <f t="shared" si="23"/>
        <v>0</v>
      </c>
      <c r="U93" s="393">
        <f t="shared" si="23"/>
        <v>0</v>
      </c>
      <c r="V93" s="393">
        <f t="shared" si="23"/>
        <v>0</v>
      </c>
      <c r="W93" s="393">
        <f t="shared" si="23"/>
        <v>0</v>
      </c>
      <c r="X93" s="393">
        <f t="shared" si="23"/>
        <v>0</v>
      </c>
      <c r="Y93" s="393">
        <f t="shared" si="23"/>
        <v>0</v>
      </c>
      <c r="Z93" s="393">
        <f t="shared" si="23"/>
        <v>0</v>
      </c>
      <c r="AA93" s="393">
        <f t="shared" si="23"/>
        <v>0</v>
      </c>
      <c r="AB93" s="393">
        <f t="shared" si="23"/>
        <v>0</v>
      </c>
      <c r="AC93" s="393">
        <f t="shared" si="23"/>
        <v>0</v>
      </c>
      <c r="AD93" s="393">
        <f t="shared" si="23"/>
        <v>0</v>
      </c>
      <c r="AE93" s="393">
        <f t="shared" si="23"/>
        <v>0</v>
      </c>
      <c r="AF93" s="393">
        <f t="shared" si="23"/>
        <v>0</v>
      </c>
      <c r="AG93" s="393">
        <f t="shared" si="23"/>
        <v>0</v>
      </c>
      <c r="AH93" s="393">
        <f t="shared" si="23"/>
        <v>0</v>
      </c>
      <c r="AI93" s="393">
        <f t="shared" si="23"/>
        <v>0</v>
      </c>
      <c r="AJ93" s="393">
        <f t="shared" si="23"/>
        <v>0</v>
      </c>
      <c r="AK93" s="393">
        <f t="shared" si="23"/>
        <v>0</v>
      </c>
      <c r="AL93" s="393">
        <f t="shared" si="23"/>
        <v>0</v>
      </c>
      <c r="AM93" s="393">
        <f t="shared" si="23"/>
        <v>0</v>
      </c>
      <c r="AN93" s="393">
        <f t="shared" si="23"/>
        <v>0</v>
      </c>
      <c r="AO93" s="393">
        <f t="shared" si="23"/>
        <v>0</v>
      </c>
      <c r="AP93" s="393">
        <f t="shared" si="23"/>
        <v>0</v>
      </c>
      <c r="AQ93" s="393">
        <f t="shared" si="23"/>
        <v>0</v>
      </c>
      <c r="AR93" s="393">
        <f t="shared" si="23"/>
        <v>0</v>
      </c>
      <c r="AS93" s="393">
        <f t="shared" si="23"/>
        <v>0</v>
      </c>
      <c r="AT93" s="393">
        <f t="shared" si="23"/>
        <v>0</v>
      </c>
      <c r="AU93" s="393">
        <f t="shared" si="23"/>
        <v>0</v>
      </c>
      <c r="AV93" s="393">
        <f t="shared" si="23"/>
        <v>0</v>
      </c>
      <c r="AW93" s="393">
        <f t="shared" si="23"/>
        <v>0</v>
      </c>
      <c r="AX93" s="393">
        <f t="shared" si="23"/>
        <v>0</v>
      </c>
      <c r="AY93" s="393">
        <f t="shared" si="23"/>
        <v>0</v>
      </c>
      <c r="AZ93" s="393">
        <f t="shared" si="23"/>
        <v>0</v>
      </c>
      <c r="BA93" s="393">
        <f t="shared" si="23"/>
        <v>0</v>
      </c>
      <c r="BB93" s="393">
        <f t="shared" si="23"/>
        <v>0</v>
      </c>
      <c r="BC93" s="393">
        <f>+SUM(BC94:BC96)</f>
        <v>0</v>
      </c>
      <c r="BD93" s="419">
        <f t="shared" si="23"/>
        <v>0</v>
      </c>
    </row>
    <row r="94" spans="1:56" ht="15" customHeight="1" x14ac:dyDescent="0.25">
      <c r="A94" s="394" t="s">
        <v>698</v>
      </c>
      <c r="B94" s="395" t="s">
        <v>638</v>
      </c>
      <c r="C94" s="581"/>
      <c r="D94" s="399"/>
      <c r="E94" s="399"/>
      <c r="F94" s="397">
        <f>+SUM(G94:BD94)</f>
        <v>0</v>
      </c>
      <c r="G94" s="398">
        <f>+G89</f>
        <v>0</v>
      </c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  <c r="AK94" s="398"/>
      <c r="AL94" s="398"/>
      <c r="AM94" s="398"/>
      <c r="AN94" s="398"/>
      <c r="AO94" s="398"/>
      <c r="AP94" s="398"/>
      <c r="AQ94" s="398"/>
      <c r="AR94" s="398"/>
      <c r="AS94" s="398"/>
      <c r="AT94" s="398"/>
      <c r="AU94" s="398"/>
      <c r="AV94" s="398"/>
      <c r="AW94" s="398"/>
      <c r="AX94" s="398"/>
      <c r="AY94" s="398"/>
      <c r="AZ94" s="398"/>
      <c r="BA94" s="398"/>
      <c r="BB94" s="398"/>
      <c r="BC94" s="398"/>
      <c r="BD94" s="420"/>
    </row>
    <row r="95" spans="1:56" ht="15" customHeight="1" x14ac:dyDescent="0.25">
      <c r="A95" s="394" t="s">
        <v>699</v>
      </c>
      <c r="B95" s="395" t="s">
        <v>640</v>
      </c>
      <c r="C95" s="582"/>
      <c r="D95" s="400"/>
      <c r="E95" s="400"/>
      <c r="F95" s="397">
        <f t="shared" si="22"/>
        <v>0</v>
      </c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  <c r="AK95" s="398"/>
      <c r="AL95" s="398"/>
      <c r="AM95" s="398"/>
      <c r="AN95" s="398"/>
      <c r="AO95" s="398"/>
      <c r="AP95" s="398"/>
      <c r="AQ95" s="398"/>
      <c r="AR95" s="398"/>
      <c r="AS95" s="398"/>
      <c r="AT95" s="398"/>
      <c r="AU95" s="398"/>
      <c r="AV95" s="398"/>
      <c r="AW95" s="398"/>
      <c r="AX95" s="398"/>
      <c r="AY95" s="398"/>
      <c r="AZ95" s="398"/>
      <c r="BA95" s="398"/>
      <c r="BB95" s="398"/>
      <c r="BC95" s="398"/>
      <c r="BD95" s="420"/>
    </row>
    <row r="96" spans="1:56" ht="15" customHeight="1" thickBot="1" x14ac:dyDescent="0.3">
      <c r="A96" s="408" t="s">
        <v>700</v>
      </c>
      <c r="B96" s="401" t="s">
        <v>642</v>
      </c>
      <c r="C96" s="583"/>
      <c r="D96" s="402"/>
      <c r="E96" s="402"/>
      <c r="F96" s="403">
        <f t="shared" si="22"/>
        <v>0</v>
      </c>
      <c r="G96" s="404"/>
      <c r="H96" s="404"/>
      <c r="I96" s="404"/>
      <c r="J96" s="404"/>
      <c r="K96" s="404"/>
      <c r="L96" s="404"/>
      <c r="M96" s="404"/>
      <c r="N96" s="404"/>
      <c r="O96" s="404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4"/>
      <c r="AC96" s="404"/>
      <c r="AD96" s="404"/>
      <c r="AE96" s="404"/>
      <c r="AF96" s="404"/>
      <c r="AG96" s="404"/>
      <c r="AH96" s="404"/>
      <c r="AI96" s="404"/>
      <c r="AJ96" s="404"/>
      <c r="AK96" s="404"/>
      <c r="AL96" s="404"/>
      <c r="AM96" s="404"/>
      <c r="AN96" s="404"/>
      <c r="AO96" s="404"/>
      <c r="AP96" s="404"/>
      <c r="AQ96" s="404"/>
      <c r="AR96" s="404"/>
      <c r="AS96" s="404"/>
      <c r="AT96" s="404"/>
      <c r="AU96" s="404"/>
      <c r="AV96" s="404"/>
      <c r="AW96" s="404"/>
      <c r="AX96" s="404"/>
      <c r="AY96" s="404"/>
      <c r="AZ96" s="404"/>
      <c r="BA96" s="404"/>
      <c r="BB96" s="404"/>
      <c r="BC96" s="404"/>
      <c r="BD96" s="421"/>
    </row>
    <row r="97" spans="2:2" x14ac:dyDescent="0.25">
      <c r="B97" s="422"/>
    </row>
    <row r="98" spans="2:2" x14ac:dyDescent="0.25">
      <c r="B98" s="422"/>
    </row>
    <row r="99" spans="2:2" x14ac:dyDescent="0.25">
      <c r="B99" s="422"/>
    </row>
    <row r="100" spans="2:2" x14ac:dyDescent="0.25">
      <c r="B100" s="422"/>
    </row>
    <row r="101" spans="2:2" x14ac:dyDescent="0.25">
      <c r="B101" s="422"/>
    </row>
    <row r="102" spans="2:2" x14ac:dyDescent="0.25">
      <c r="B102" s="422"/>
    </row>
    <row r="103" spans="2:2" x14ac:dyDescent="0.25">
      <c r="B103" s="422"/>
    </row>
    <row r="104" spans="2:2" x14ac:dyDescent="0.25">
      <c r="B104" s="422"/>
    </row>
    <row r="105" spans="2:2" x14ac:dyDescent="0.25">
      <c r="B105" s="422"/>
    </row>
    <row r="106" spans="2:2" x14ac:dyDescent="0.25">
      <c r="B106" s="422"/>
    </row>
    <row r="107" spans="2:2" x14ac:dyDescent="0.25">
      <c r="B107" s="422"/>
    </row>
    <row r="108" spans="2:2" x14ac:dyDescent="0.25">
      <c r="B108" s="422"/>
    </row>
    <row r="109" spans="2:2" x14ac:dyDescent="0.25">
      <c r="B109" s="422"/>
    </row>
    <row r="110" spans="2:2" x14ac:dyDescent="0.25">
      <c r="B110" s="422"/>
    </row>
    <row r="111" spans="2:2" x14ac:dyDescent="0.25">
      <c r="B111" s="422"/>
    </row>
    <row r="112" spans="2:2" x14ac:dyDescent="0.25">
      <c r="B112" s="422"/>
    </row>
    <row r="113" spans="2:2" x14ac:dyDescent="0.25">
      <c r="B113" s="422"/>
    </row>
    <row r="114" spans="2:2" x14ac:dyDescent="0.25">
      <c r="B114" s="422"/>
    </row>
    <row r="115" spans="2:2" x14ac:dyDescent="0.25">
      <c r="B115" s="422"/>
    </row>
    <row r="116" spans="2:2" x14ac:dyDescent="0.25">
      <c r="B116" s="422"/>
    </row>
    <row r="117" spans="2:2" x14ac:dyDescent="0.25">
      <c r="B117" s="422"/>
    </row>
    <row r="118" spans="2:2" x14ac:dyDescent="0.25">
      <c r="B118" s="422"/>
    </row>
    <row r="119" spans="2:2" x14ac:dyDescent="0.25">
      <c r="B119" s="422"/>
    </row>
    <row r="120" spans="2:2" x14ac:dyDescent="0.25">
      <c r="B120" s="422"/>
    </row>
    <row r="121" spans="2:2" x14ac:dyDescent="0.25">
      <c r="B121" s="422"/>
    </row>
    <row r="122" spans="2:2" x14ac:dyDescent="0.25">
      <c r="B122" s="422"/>
    </row>
    <row r="123" spans="2:2" x14ac:dyDescent="0.25">
      <c r="B123" s="422"/>
    </row>
    <row r="124" spans="2:2" x14ac:dyDescent="0.25">
      <c r="B124" s="422"/>
    </row>
    <row r="125" spans="2:2" x14ac:dyDescent="0.25">
      <c r="B125" s="422"/>
    </row>
    <row r="126" spans="2:2" x14ac:dyDescent="0.25">
      <c r="B126" s="422"/>
    </row>
    <row r="127" spans="2:2" x14ac:dyDescent="0.25">
      <c r="B127" s="422"/>
    </row>
    <row r="128" spans="2:2" x14ac:dyDescent="0.25">
      <c r="B128" s="422"/>
    </row>
    <row r="129" spans="2:2" x14ac:dyDescent="0.25">
      <c r="B129" s="422"/>
    </row>
    <row r="130" spans="2:2" x14ac:dyDescent="0.25">
      <c r="B130" s="422"/>
    </row>
    <row r="131" spans="2:2" x14ac:dyDescent="0.25">
      <c r="B131" s="422"/>
    </row>
    <row r="132" spans="2:2" x14ac:dyDescent="0.25">
      <c r="B132" s="422"/>
    </row>
    <row r="133" spans="2:2" x14ac:dyDescent="0.25">
      <c r="B133" s="422"/>
    </row>
    <row r="134" spans="2:2" x14ac:dyDescent="0.25">
      <c r="B134" s="422"/>
    </row>
    <row r="135" spans="2:2" x14ac:dyDescent="0.25">
      <c r="B135" s="422"/>
    </row>
    <row r="136" spans="2:2" x14ac:dyDescent="0.25">
      <c r="B136" s="422"/>
    </row>
    <row r="137" spans="2:2" x14ac:dyDescent="0.25">
      <c r="B137" s="422"/>
    </row>
    <row r="138" spans="2:2" x14ac:dyDescent="0.25">
      <c r="B138" s="422"/>
    </row>
    <row r="139" spans="2:2" x14ac:dyDescent="0.25">
      <c r="B139" s="422"/>
    </row>
    <row r="140" spans="2:2" x14ac:dyDescent="0.25">
      <c r="B140" s="422"/>
    </row>
    <row r="141" spans="2:2" x14ac:dyDescent="0.25">
      <c r="B141" s="422"/>
    </row>
    <row r="142" spans="2:2" x14ac:dyDescent="0.25">
      <c r="B142" s="422"/>
    </row>
    <row r="143" spans="2:2" x14ac:dyDescent="0.25">
      <c r="B143" s="422"/>
    </row>
    <row r="144" spans="2:2" x14ac:dyDescent="0.25">
      <c r="B144" s="422"/>
    </row>
    <row r="145" spans="2:2" x14ac:dyDescent="0.25">
      <c r="B145" s="422"/>
    </row>
    <row r="146" spans="2:2" x14ac:dyDescent="0.25">
      <c r="B146" s="422"/>
    </row>
    <row r="147" spans="2:2" x14ac:dyDescent="0.25">
      <c r="B147" s="422"/>
    </row>
    <row r="148" spans="2:2" x14ac:dyDescent="0.25">
      <c r="B148" s="422"/>
    </row>
    <row r="149" spans="2:2" x14ac:dyDescent="0.25">
      <c r="B149" s="422"/>
    </row>
    <row r="150" spans="2:2" x14ac:dyDescent="0.25">
      <c r="B150" s="422"/>
    </row>
    <row r="151" spans="2:2" x14ac:dyDescent="0.25">
      <c r="B151" s="422"/>
    </row>
    <row r="152" spans="2:2" x14ac:dyDescent="0.25">
      <c r="B152" s="422"/>
    </row>
    <row r="153" spans="2:2" x14ac:dyDescent="0.25">
      <c r="B153" s="422"/>
    </row>
    <row r="154" spans="2:2" x14ac:dyDescent="0.25">
      <c r="B154" s="422"/>
    </row>
    <row r="155" spans="2:2" x14ac:dyDescent="0.25">
      <c r="B155" s="422"/>
    </row>
    <row r="156" spans="2:2" x14ac:dyDescent="0.25">
      <c r="B156" s="422"/>
    </row>
    <row r="157" spans="2:2" x14ac:dyDescent="0.25">
      <c r="B157" s="422"/>
    </row>
    <row r="158" spans="2:2" x14ac:dyDescent="0.25">
      <c r="B158" s="422"/>
    </row>
    <row r="159" spans="2:2" x14ac:dyDescent="0.25">
      <c r="B159" s="422"/>
    </row>
    <row r="160" spans="2:2" x14ac:dyDescent="0.25">
      <c r="B160" s="422"/>
    </row>
    <row r="161" spans="2:56" x14ac:dyDescent="0.25">
      <c r="B161" s="422"/>
    </row>
    <row r="162" spans="2:56" x14ac:dyDescent="0.25">
      <c r="B162" s="422"/>
    </row>
    <row r="163" spans="2:56" x14ac:dyDescent="0.25">
      <c r="B163" s="422"/>
    </row>
    <row r="164" spans="2:56" x14ac:dyDescent="0.25">
      <c r="B164" s="422"/>
    </row>
    <row r="165" spans="2:56" x14ac:dyDescent="0.25">
      <c r="B165" s="422"/>
    </row>
    <row r="166" spans="2:56" x14ac:dyDescent="0.25">
      <c r="B166" s="422"/>
    </row>
    <row r="167" spans="2:56" x14ac:dyDescent="0.25">
      <c r="B167" s="422"/>
    </row>
    <row r="168" spans="2:56" x14ac:dyDescent="0.25">
      <c r="B168" s="422"/>
    </row>
    <row r="169" spans="2:56" x14ac:dyDescent="0.25">
      <c r="B169" s="422"/>
    </row>
    <row r="170" spans="2:56" x14ac:dyDescent="0.25">
      <c r="B170" s="426"/>
      <c r="C170" s="427"/>
      <c r="D170" s="428"/>
      <c r="E170" s="428"/>
      <c r="F170" s="429"/>
      <c r="G170" s="430"/>
      <c r="H170" s="430"/>
      <c r="I170" s="430"/>
      <c r="J170" s="430"/>
      <c r="K170" s="430"/>
      <c r="L170" s="430"/>
      <c r="M170" s="430"/>
      <c r="N170" s="430"/>
      <c r="O170" s="430"/>
      <c r="P170" s="430"/>
      <c r="Q170" s="430"/>
      <c r="R170" s="430"/>
      <c r="S170" s="430"/>
      <c r="T170" s="430"/>
      <c r="U170" s="430"/>
      <c r="V170" s="430"/>
      <c r="W170" s="430"/>
      <c r="X170" s="430"/>
      <c r="Y170" s="430"/>
      <c r="Z170" s="430"/>
      <c r="AA170" s="430"/>
      <c r="AB170" s="430"/>
      <c r="AC170" s="430"/>
      <c r="AD170" s="430"/>
      <c r="AE170" s="430"/>
      <c r="AF170" s="430"/>
      <c r="AG170" s="430"/>
      <c r="AH170" s="430"/>
      <c r="AI170" s="430"/>
      <c r="AJ170" s="430"/>
      <c r="AK170" s="430"/>
      <c r="AL170" s="430"/>
      <c r="AM170" s="430"/>
      <c r="AN170" s="430"/>
      <c r="AO170" s="430"/>
      <c r="AP170" s="430"/>
      <c r="AQ170" s="430"/>
      <c r="AR170" s="430"/>
      <c r="AS170" s="430"/>
      <c r="AT170" s="430"/>
      <c r="AU170" s="430"/>
      <c r="AV170" s="430"/>
      <c r="AW170" s="430"/>
      <c r="AX170" s="430"/>
      <c r="AY170" s="430"/>
      <c r="AZ170" s="430"/>
      <c r="BA170" s="430"/>
      <c r="BB170" s="430"/>
      <c r="BC170" s="430"/>
      <c r="BD170" s="430"/>
    </row>
    <row r="171" spans="2:56" x14ac:dyDescent="0.25">
      <c r="B171" s="422"/>
    </row>
    <row r="172" spans="2:56" x14ac:dyDescent="0.25">
      <c r="B172" s="422"/>
    </row>
    <row r="173" spans="2:56" x14ac:dyDescent="0.25">
      <c r="B173" s="422"/>
    </row>
    <row r="174" spans="2:56" x14ac:dyDescent="0.25">
      <c r="B174" s="422"/>
    </row>
    <row r="175" spans="2:56" x14ac:dyDescent="0.25">
      <c r="B175" s="422"/>
    </row>
    <row r="176" spans="2:56" x14ac:dyDescent="0.25">
      <c r="B176" s="422"/>
    </row>
    <row r="177" spans="2:56" x14ac:dyDescent="0.25">
      <c r="B177" s="422"/>
    </row>
    <row r="178" spans="2:56" x14ac:dyDescent="0.25">
      <c r="B178" s="422"/>
      <c r="C178" s="431"/>
      <c r="D178" s="432"/>
      <c r="E178" s="432"/>
      <c r="F178" s="433"/>
      <c r="G178" s="434"/>
      <c r="H178" s="434"/>
      <c r="I178" s="434"/>
      <c r="J178" s="434"/>
      <c r="K178" s="434"/>
      <c r="L178" s="434"/>
      <c r="M178" s="434"/>
      <c r="N178" s="434"/>
      <c r="O178" s="434"/>
      <c r="P178" s="434"/>
      <c r="Q178" s="434"/>
      <c r="R178" s="434"/>
      <c r="S178" s="434"/>
      <c r="T178" s="434"/>
      <c r="U178" s="434"/>
      <c r="V178" s="434"/>
      <c r="W178" s="434"/>
      <c r="X178" s="434"/>
      <c r="Y178" s="434"/>
      <c r="Z178" s="434"/>
      <c r="AA178" s="434"/>
      <c r="AB178" s="434"/>
      <c r="AC178" s="434"/>
      <c r="AD178" s="434"/>
      <c r="AE178" s="434"/>
      <c r="AF178" s="434"/>
      <c r="AG178" s="434"/>
      <c r="AH178" s="434"/>
      <c r="AI178" s="434"/>
      <c r="AJ178" s="434"/>
      <c r="AK178" s="434"/>
      <c r="AL178" s="434"/>
      <c r="AM178" s="434"/>
      <c r="AN178" s="434"/>
      <c r="AO178" s="434"/>
      <c r="AP178" s="434"/>
      <c r="AQ178" s="434"/>
      <c r="AR178" s="434"/>
      <c r="AS178" s="434"/>
      <c r="AT178" s="434"/>
      <c r="AU178" s="434"/>
      <c r="AV178" s="434"/>
      <c r="AW178" s="434"/>
      <c r="AX178" s="434"/>
      <c r="AY178" s="434"/>
      <c r="AZ178" s="434"/>
      <c r="BA178" s="434"/>
      <c r="BB178" s="434"/>
      <c r="BC178" s="434"/>
      <c r="BD178" s="434"/>
    </row>
    <row r="179" spans="2:56" x14ac:dyDescent="0.25">
      <c r="B179" s="422"/>
      <c r="C179" s="431"/>
      <c r="D179" s="432"/>
      <c r="E179" s="432"/>
      <c r="F179" s="433"/>
      <c r="G179" s="434"/>
      <c r="H179" s="434"/>
      <c r="I179" s="434"/>
      <c r="J179" s="434"/>
      <c r="K179" s="434"/>
      <c r="L179" s="434"/>
      <c r="M179" s="434"/>
      <c r="N179" s="434"/>
      <c r="O179" s="434"/>
      <c r="P179" s="434"/>
      <c r="Q179" s="434"/>
      <c r="R179" s="434"/>
      <c r="S179" s="434"/>
      <c r="T179" s="434"/>
      <c r="U179" s="434"/>
      <c r="V179" s="434"/>
      <c r="W179" s="434"/>
      <c r="X179" s="434"/>
      <c r="Y179" s="434"/>
      <c r="Z179" s="434"/>
      <c r="AA179" s="434"/>
      <c r="AB179" s="434"/>
      <c r="AC179" s="434"/>
      <c r="AD179" s="434"/>
      <c r="AE179" s="434"/>
      <c r="AF179" s="434"/>
      <c r="AG179" s="434"/>
      <c r="AH179" s="434"/>
      <c r="AI179" s="434"/>
      <c r="AJ179" s="434"/>
      <c r="AK179" s="434"/>
      <c r="AL179" s="434"/>
      <c r="AM179" s="434"/>
      <c r="AN179" s="434"/>
      <c r="AO179" s="434"/>
      <c r="AP179" s="434"/>
      <c r="AQ179" s="434"/>
      <c r="AR179" s="434"/>
      <c r="AS179" s="434"/>
      <c r="AT179" s="434"/>
      <c r="AU179" s="434"/>
      <c r="AV179" s="434"/>
      <c r="AW179" s="434"/>
      <c r="AX179" s="434"/>
      <c r="AY179" s="434"/>
      <c r="AZ179" s="434"/>
      <c r="BA179" s="434"/>
      <c r="BB179" s="434"/>
      <c r="BC179" s="434"/>
      <c r="BD179" s="434"/>
    </row>
    <row r="180" spans="2:56" x14ac:dyDescent="0.25">
      <c r="B180" s="422"/>
      <c r="C180" s="431"/>
      <c r="D180" s="432"/>
      <c r="E180" s="432"/>
      <c r="F180" s="433"/>
      <c r="G180" s="434"/>
      <c r="H180" s="434"/>
      <c r="I180" s="434"/>
      <c r="J180" s="434"/>
      <c r="K180" s="434"/>
      <c r="L180" s="434"/>
      <c r="M180" s="434"/>
      <c r="N180" s="434"/>
      <c r="O180" s="434"/>
      <c r="P180" s="434"/>
      <c r="Q180" s="434"/>
      <c r="R180" s="434"/>
      <c r="S180" s="434"/>
      <c r="T180" s="434"/>
      <c r="U180" s="434"/>
      <c r="V180" s="434"/>
      <c r="W180" s="434"/>
      <c r="X180" s="434"/>
      <c r="Y180" s="434"/>
      <c r="Z180" s="434"/>
      <c r="AA180" s="434"/>
      <c r="AB180" s="434"/>
      <c r="AC180" s="434"/>
      <c r="AD180" s="434"/>
      <c r="AE180" s="434"/>
      <c r="AF180" s="434"/>
      <c r="AG180" s="434"/>
      <c r="AH180" s="434"/>
      <c r="AI180" s="434"/>
      <c r="AJ180" s="434"/>
      <c r="AK180" s="434"/>
      <c r="AL180" s="434"/>
      <c r="AM180" s="434"/>
      <c r="AN180" s="434"/>
      <c r="AO180" s="434"/>
      <c r="AP180" s="434"/>
      <c r="AQ180" s="434"/>
      <c r="AR180" s="434"/>
      <c r="AS180" s="434"/>
      <c r="AT180" s="434"/>
      <c r="AU180" s="434"/>
      <c r="AV180" s="434"/>
      <c r="AW180" s="434"/>
      <c r="AX180" s="434"/>
      <c r="AY180" s="434"/>
      <c r="AZ180" s="434"/>
      <c r="BA180" s="434"/>
      <c r="BB180" s="434"/>
      <c r="BC180" s="434"/>
      <c r="BD180" s="434"/>
    </row>
    <row r="181" spans="2:56" x14ac:dyDescent="0.25">
      <c r="B181" s="422"/>
      <c r="C181" s="431"/>
      <c r="D181" s="432"/>
      <c r="E181" s="432"/>
      <c r="F181" s="433"/>
      <c r="G181" s="434"/>
      <c r="H181" s="434"/>
      <c r="I181" s="434"/>
      <c r="J181" s="434"/>
      <c r="K181" s="434"/>
      <c r="L181" s="434"/>
      <c r="M181" s="434"/>
      <c r="N181" s="434"/>
      <c r="O181" s="434"/>
      <c r="P181" s="434"/>
      <c r="Q181" s="434"/>
      <c r="R181" s="434"/>
      <c r="S181" s="434"/>
      <c r="T181" s="434"/>
      <c r="U181" s="434"/>
      <c r="V181" s="434"/>
      <c r="W181" s="434"/>
      <c r="X181" s="434"/>
      <c r="Y181" s="434"/>
      <c r="Z181" s="434"/>
      <c r="AA181" s="434"/>
      <c r="AB181" s="434"/>
      <c r="AC181" s="434"/>
      <c r="AD181" s="434"/>
      <c r="AE181" s="434"/>
      <c r="AF181" s="434"/>
      <c r="AG181" s="434"/>
      <c r="AH181" s="434"/>
      <c r="AI181" s="434"/>
      <c r="AJ181" s="434"/>
      <c r="AK181" s="434"/>
      <c r="AL181" s="434"/>
      <c r="AM181" s="434"/>
      <c r="AN181" s="434"/>
      <c r="AO181" s="434"/>
      <c r="AP181" s="434"/>
      <c r="AQ181" s="434"/>
      <c r="AR181" s="434"/>
      <c r="AS181" s="434"/>
      <c r="AT181" s="434"/>
      <c r="AU181" s="434"/>
      <c r="AV181" s="434"/>
      <c r="AW181" s="434"/>
      <c r="AX181" s="434"/>
      <c r="AY181" s="434"/>
      <c r="AZ181" s="434"/>
      <c r="BA181" s="434"/>
      <c r="BB181" s="434"/>
      <c r="BC181" s="434"/>
      <c r="BD181" s="434"/>
    </row>
    <row r="182" spans="2:56" x14ac:dyDescent="0.25">
      <c r="B182" s="422"/>
      <c r="C182" s="431"/>
      <c r="D182" s="432"/>
      <c r="E182" s="432"/>
      <c r="F182" s="433"/>
      <c r="G182" s="434"/>
      <c r="H182" s="434"/>
      <c r="I182" s="434"/>
      <c r="J182" s="434"/>
      <c r="K182" s="434"/>
      <c r="L182" s="434"/>
      <c r="M182" s="434"/>
      <c r="N182" s="434"/>
      <c r="O182" s="434"/>
      <c r="P182" s="434"/>
      <c r="Q182" s="434"/>
      <c r="R182" s="434"/>
      <c r="S182" s="434"/>
      <c r="T182" s="434"/>
      <c r="U182" s="434"/>
      <c r="V182" s="434"/>
      <c r="W182" s="434"/>
      <c r="X182" s="434"/>
      <c r="Y182" s="434"/>
      <c r="Z182" s="434"/>
      <c r="AA182" s="434"/>
      <c r="AB182" s="434"/>
      <c r="AC182" s="434"/>
      <c r="AD182" s="434"/>
      <c r="AE182" s="434"/>
      <c r="AF182" s="434"/>
      <c r="AG182" s="434"/>
      <c r="AH182" s="434"/>
      <c r="AI182" s="434"/>
      <c r="AJ182" s="434"/>
      <c r="AK182" s="434"/>
      <c r="AL182" s="434"/>
      <c r="AM182" s="434"/>
      <c r="AN182" s="434"/>
      <c r="AO182" s="434"/>
      <c r="AP182" s="434"/>
      <c r="AQ182" s="434"/>
      <c r="AR182" s="434"/>
      <c r="AS182" s="434"/>
      <c r="AT182" s="434"/>
      <c r="AU182" s="434"/>
      <c r="AV182" s="434"/>
      <c r="AW182" s="434"/>
      <c r="AX182" s="434"/>
      <c r="AY182" s="434"/>
      <c r="AZ182" s="434"/>
      <c r="BA182" s="434"/>
      <c r="BB182" s="434"/>
      <c r="BC182" s="434"/>
      <c r="BD182" s="434"/>
    </row>
    <row r="183" spans="2:56" x14ac:dyDescent="0.25">
      <c r="B183" s="422"/>
      <c r="C183" s="431"/>
      <c r="D183" s="432"/>
      <c r="E183" s="432"/>
      <c r="F183" s="433"/>
      <c r="G183" s="434"/>
      <c r="H183" s="434"/>
      <c r="I183" s="434"/>
      <c r="J183" s="434"/>
      <c r="K183" s="434"/>
      <c r="L183" s="434"/>
      <c r="M183" s="434"/>
      <c r="N183" s="434"/>
      <c r="O183" s="434"/>
      <c r="P183" s="434"/>
      <c r="Q183" s="434"/>
      <c r="R183" s="434"/>
      <c r="S183" s="434"/>
      <c r="T183" s="434"/>
      <c r="U183" s="434"/>
      <c r="V183" s="434"/>
      <c r="W183" s="434"/>
      <c r="X183" s="434"/>
      <c r="Y183" s="434"/>
      <c r="Z183" s="434"/>
      <c r="AA183" s="434"/>
      <c r="AB183" s="434"/>
      <c r="AC183" s="434"/>
      <c r="AD183" s="434"/>
      <c r="AE183" s="434"/>
      <c r="AF183" s="434"/>
      <c r="AG183" s="434"/>
      <c r="AH183" s="434"/>
      <c r="AI183" s="434"/>
      <c r="AJ183" s="434"/>
      <c r="AK183" s="434"/>
      <c r="AL183" s="434"/>
      <c r="AM183" s="434"/>
      <c r="AN183" s="434"/>
      <c r="AO183" s="434"/>
      <c r="AP183" s="434"/>
      <c r="AQ183" s="434"/>
      <c r="AR183" s="434"/>
      <c r="AS183" s="434"/>
      <c r="AT183" s="434"/>
      <c r="AU183" s="434"/>
      <c r="AV183" s="434"/>
      <c r="AW183" s="434"/>
      <c r="AX183" s="434"/>
      <c r="AY183" s="434"/>
      <c r="AZ183" s="434"/>
      <c r="BA183" s="434"/>
      <c r="BB183" s="434"/>
      <c r="BC183" s="434"/>
      <c r="BD183" s="434"/>
    </row>
    <row r="184" spans="2:56" x14ac:dyDescent="0.25">
      <c r="B184" s="422"/>
      <c r="C184" s="431"/>
      <c r="D184" s="432"/>
      <c r="E184" s="432"/>
      <c r="F184" s="433"/>
      <c r="G184" s="434"/>
      <c r="H184" s="434"/>
      <c r="I184" s="434"/>
      <c r="J184" s="434"/>
      <c r="K184" s="434"/>
      <c r="L184" s="434"/>
      <c r="M184" s="434"/>
      <c r="N184" s="434"/>
      <c r="O184" s="434"/>
      <c r="P184" s="434"/>
      <c r="Q184" s="434"/>
      <c r="R184" s="434"/>
      <c r="S184" s="434"/>
      <c r="T184" s="434"/>
      <c r="U184" s="434"/>
      <c r="V184" s="434"/>
      <c r="W184" s="434"/>
      <c r="X184" s="434"/>
      <c r="Y184" s="434"/>
      <c r="Z184" s="434"/>
      <c r="AA184" s="434"/>
      <c r="AB184" s="434"/>
      <c r="AC184" s="434"/>
      <c r="AD184" s="434"/>
      <c r="AE184" s="434"/>
      <c r="AF184" s="434"/>
      <c r="AG184" s="434"/>
      <c r="AH184" s="434"/>
      <c r="AI184" s="434"/>
      <c r="AJ184" s="434"/>
      <c r="AK184" s="434"/>
      <c r="AL184" s="434"/>
      <c r="AM184" s="434"/>
      <c r="AN184" s="434"/>
      <c r="AO184" s="434"/>
      <c r="AP184" s="434"/>
      <c r="AQ184" s="434"/>
      <c r="AR184" s="434"/>
      <c r="AS184" s="434"/>
      <c r="AT184" s="434"/>
      <c r="AU184" s="434"/>
      <c r="AV184" s="434"/>
      <c r="AW184" s="434"/>
      <c r="AX184" s="434"/>
      <c r="AY184" s="434"/>
      <c r="AZ184" s="434"/>
      <c r="BA184" s="434"/>
      <c r="BB184" s="434"/>
      <c r="BC184" s="434"/>
      <c r="BD184" s="434"/>
    </row>
    <row r="185" spans="2:56" x14ac:dyDescent="0.25">
      <c r="B185" s="422"/>
      <c r="C185" s="431"/>
      <c r="D185" s="432"/>
      <c r="E185" s="432"/>
      <c r="F185" s="433"/>
      <c r="G185" s="434"/>
      <c r="H185" s="434"/>
      <c r="I185" s="434"/>
      <c r="J185" s="434"/>
      <c r="K185" s="434"/>
      <c r="L185" s="434"/>
      <c r="M185" s="434"/>
      <c r="N185" s="434"/>
      <c r="O185" s="434"/>
      <c r="P185" s="434"/>
      <c r="Q185" s="434"/>
      <c r="R185" s="434"/>
      <c r="S185" s="434"/>
      <c r="T185" s="434"/>
      <c r="U185" s="434"/>
      <c r="V185" s="434"/>
      <c r="W185" s="434"/>
      <c r="X185" s="434"/>
      <c r="Y185" s="434"/>
      <c r="Z185" s="434"/>
      <c r="AA185" s="434"/>
      <c r="AB185" s="434"/>
      <c r="AC185" s="434"/>
      <c r="AD185" s="434"/>
      <c r="AE185" s="434"/>
      <c r="AF185" s="434"/>
      <c r="AG185" s="434"/>
      <c r="AH185" s="434"/>
      <c r="AI185" s="434"/>
      <c r="AJ185" s="434"/>
      <c r="AK185" s="434"/>
      <c r="AL185" s="434"/>
      <c r="AM185" s="434"/>
      <c r="AN185" s="434"/>
      <c r="AO185" s="434"/>
      <c r="AP185" s="434"/>
      <c r="AQ185" s="434"/>
      <c r="AR185" s="434"/>
      <c r="AS185" s="434"/>
      <c r="AT185" s="434"/>
      <c r="AU185" s="434"/>
      <c r="AV185" s="434"/>
      <c r="AW185" s="434"/>
      <c r="AX185" s="434"/>
      <c r="AY185" s="434"/>
      <c r="AZ185" s="434"/>
      <c r="BA185" s="434"/>
      <c r="BB185" s="434"/>
      <c r="BC185" s="434"/>
      <c r="BD185" s="434"/>
    </row>
    <row r="186" spans="2:56" x14ac:dyDescent="0.25">
      <c r="B186" s="422"/>
      <c r="C186" s="431"/>
      <c r="D186" s="432"/>
      <c r="E186" s="432"/>
      <c r="F186" s="433"/>
      <c r="G186" s="434"/>
      <c r="H186" s="434"/>
      <c r="I186" s="434"/>
      <c r="J186" s="434"/>
      <c r="K186" s="434"/>
      <c r="L186" s="434"/>
      <c r="M186" s="434"/>
      <c r="N186" s="434"/>
      <c r="O186" s="434"/>
      <c r="P186" s="434"/>
      <c r="Q186" s="434"/>
      <c r="R186" s="434"/>
      <c r="S186" s="434"/>
      <c r="T186" s="434"/>
      <c r="U186" s="434"/>
      <c r="V186" s="434"/>
      <c r="W186" s="434"/>
      <c r="X186" s="434"/>
      <c r="Y186" s="434"/>
      <c r="Z186" s="434"/>
      <c r="AA186" s="434"/>
      <c r="AB186" s="434"/>
      <c r="AC186" s="434"/>
      <c r="AD186" s="434"/>
      <c r="AE186" s="434"/>
      <c r="AF186" s="434"/>
      <c r="AG186" s="434"/>
      <c r="AH186" s="434"/>
      <c r="AI186" s="434"/>
      <c r="AJ186" s="434"/>
      <c r="AK186" s="434"/>
      <c r="AL186" s="434"/>
      <c r="AM186" s="434"/>
      <c r="AN186" s="434"/>
      <c r="AO186" s="434"/>
      <c r="AP186" s="434"/>
      <c r="AQ186" s="434"/>
      <c r="AR186" s="434"/>
      <c r="AS186" s="434"/>
      <c r="AT186" s="434"/>
      <c r="AU186" s="434"/>
      <c r="AV186" s="434"/>
      <c r="AW186" s="434"/>
      <c r="AX186" s="434"/>
      <c r="AY186" s="434"/>
      <c r="AZ186" s="434"/>
      <c r="BA186" s="434"/>
      <c r="BB186" s="434"/>
      <c r="BC186" s="434"/>
      <c r="BD186" s="434"/>
    </row>
    <row r="187" spans="2:56" x14ac:dyDescent="0.25">
      <c r="B187" s="422"/>
      <c r="C187" s="431"/>
      <c r="D187" s="432"/>
      <c r="E187" s="432"/>
      <c r="F187" s="433"/>
      <c r="G187" s="434"/>
      <c r="H187" s="434"/>
      <c r="I187" s="434"/>
      <c r="J187" s="434"/>
      <c r="K187" s="434"/>
      <c r="L187" s="434"/>
      <c r="M187" s="434"/>
      <c r="N187" s="434"/>
      <c r="O187" s="434"/>
      <c r="P187" s="434"/>
      <c r="Q187" s="434"/>
      <c r="R187" s="434"/>
      <c r="S187" s="434"/>
      <c r="T187" s="434"/>
      <c r="U187" s="434"/>
      <c r="V187" s="434"/>
      <c r="W187" s="434"/>
      <c r="X187" s="434"/>
      <c r="Y187" s="434"/>
      <c r="Z187" s="434"/>
      <c r="AA187" s="434"/>
      <c r="AB187" s="434"/>
      <c r="AC187" s="434"/>
      <c r="AD187" s="434"/>
      <c r="AE187" s="434"/>
      <c r="AF187" s="434"/>
      <c r="AG187" s="434"/>
      <c r="AH187" s="434"/>
      <c r="AI187" s="434"/>
      <c r="AJ187" s="434"/>
      <c r="AK187" s="434"/>
      <c r="AL187" s="434"/>
      <c r="AM187" s="434"/>
      <c r="AN187" s="434"/>
      <c r="AO187" s="434"/>
      <c r="AP187" s="434"/>
      <c r="AQ187" s="434"/>
      <c r="AR187" s="434"/>
      <c r="AS187" s="434"/>
      <c r="AT187" s="434"/>
      <c r="AU187" s="434"/>
      <c r="AV187" s="434"/>
      <c r="AW187" s="434"/>
      <c r="AX187" s="434"/>
      <c r="AY187" s="434"/>
      <c r="AZ187" s="434"/>
      <c r="BA187" s="434"/>
      <c r="BB187" s="434"/>
      <c r="BC187" s="434"/>
      <c r="BD187" s="434"/>
    </row>
    <row r="188" spans="2:56" x14ac:dyDescent="0.25">
      <c r="B188" s="422"/>
      <c r="C188" s="431"/>
      <c r="D188" s="435"/>
      <c r="E188" s="435"/>
      <c r="F188" s="433"/>
      <c r="G188" s="434"/>
      <c r="H188" s="434"/>
      <c r="I188" s="434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/>
      <c r="U188" s="434"/>
      <c r="V188" s="434"/>
      <c r="W188" s="434"/>
      <c r="X188" s="434"/>
      <c r="Y188" s="434"/>
      <c r="Z188" s="434"/>
      <c r="AA188" s="434"/>
      <c r="AB188" s="434"/>
      <c r="AC188" s="434"/>
      <c r="AD188" s="434"/>
      <c r="AE188" s="434"/>
      <c r="AF188" s="434"/>
      <c r="AG188" s="434"/>
      <c r="AH188" s="434"/>
      <c r="AI188" s="434"/>
      <c r="AJ188" s="434"/>
      <c r="AK188" s="434"/>
      <c r="AL188" s="434"/>
      <c r="AM188" s="434"/>
      <c r="AN188" s="434"/>
      <c r="AO188" s="434"/>
      <c r="AP188" s="434"/>
      <c r="AQ188" s="434"/>
      <c r="AR188" s="434"/>
      <c r="AS188" s="434"/>
      <c r="AT188" s="434"/>
      <c r="AU188" s="434"/>
      <c r="AV188" s="434"/>
      <c r="AW188" s="434"/>
      <c r="AX188" s="434"/>
      <c r="AY188" s="434"/>
      <c r="AZ188" s="434"/>
      <c r="BA188" s="434"/>
      <c r="BB188" s="434"/>
      <c r="BC188" s="434"/>
      <c r="BD188" s="434"/>
    </row>
    <row r="189" spans="2:56" x14ac:dyDescent="0.25">
      <c r="B189" s="422"/>
      <c r="C189" s="431"/>
      <c r="D189" s="432"/>
      <c r="E189" s="432"/>
      <c r="F189" s="433"/>
      <c r="G189" s="434"/>
      <c r="H189" s="434"/>
      <c r="I189" s="434"/>
      <c r="J189" s="434"/>
      <c r="K189" s="434"/>
      <c r="L189" s="434"/>
      <c r="M189" s="434"/>
      <c r="N189" s="434"/>
      <c r="O189" s="434"/>
      <c r="P189" s="434"/>
      <c r="Q189" s="434"/>
      <c r="R189" s="434"/>
      <c r="S189" s="434"/>
      <c r="T189" s="434"/>
      <c r="U189" s="434"/>
      <c r="V189" s="434"/>
      <c r="W189" s="434"/>
      <c r="X189" s="434"/>
      <c r="Y189" s="434"/>
      <c r="Z189" s="434"/>
      <c r="AA189" s="434"/>
      <c r="AB189" s="434"/>
      <c r="AC189" s="434"/>
      <c r="AD189" s="434"/>
      <c r="AE189" s="434"/>
      <c r="AF189" s="434"/>
      <c r="AG189" s="434"/>
      <c r="AH189" s="434"/>
      <c r="AI189" s="434"/>
      <c r="AJ189" s="434"/>
      <c r="AK189" s="434"/>
      <c r="AL189" s="434"/>
      <c r="AM189" s="434"/>
      <c r="AN189" s="434"/>
      <c r="AO189" s="434"/>
      <c r="AP189" s="434"/>
      <c r="AQ189" s="434"/>
      <c r="AR189" s="434"/>
      <c r="AS189" s="434"/>
      <c r="AT189" s="434"/>
      <c r="AU189" s="434"/>
      <c r="AV189" s="434"/>
      <c r="AW189" s="434"/>
      <c r="AX189" s="434"/>
      <c r="AY189" s="434"/>
      <c r="AZ189" s="434"/>
      <c r="BA189" s="434"/>
      <c r="BB189" s="434"/>
      <c r="BC189" s="434"/>
      <c r="BD189" s="434"/>
    </row>
    <row r="190" spans="2:56" x14ac:dyDescent="0.25">
      <c r="B190" s="422"/>
      <c r="C190" s="431"/>
      <c r="D190" s="432"/>
      <c r="E190" s="432"/>
      <c r="F190" s="433"/>
      <c r="G190" s="434"/>
      <c r="H190" s="434"/>
      <c r="I190" s="434"/>
      <c r="J190" s="434"/>
      <c r="K190" s="434"/>
      <c r="L190" s="434"/>
      <c r="M190" s="434"/>
      <c r="N190" s="434"/>
      <c r="O190" s="434"/>
      <c r="P190" s="434"/>
      <c r="Q190" s="434"/>
      <c r="R190" s="434"/>
      <c r="S190" s="434"/>
      <c r="T190" s="434"/>
      <c r="U190" s="434"/>
      <c r="V190" s="434"/>
      <c r="W190" s="434"/>
      <c r="X190" s="434"/>
      <c r="Y190" s="434"/>
      <c r="Z190" s="434"/>
      <c r="AA190" s="434"/>
      <c r="AB190" s="434"/>
      <c r="AC190" s="434"/>
      <c r="AD190" s="434"/>
      <c r="AE190" s="434"/>
      <c r="AF190" s="434"/>
      <c r="AG190" s="434"/>
      <c r="AH190" s="434"/>
      <c r="AI190" s="434"/>
      <c r="AJ190" s="434"/>
      <c r="AK190" s="434"/>
      <c r="AL190" s="434"/>
      <c r="AM190" s="434"/>
      <c r="AN190" s="434"/>
      <c r="AO190" s="434"/>
      <c r="AP190" s="434"/>
      <c r="AQ190" s="434"/>
      <c r="AR190" s="434"/>
      <c r="AS190" s="434"/>
      <c r="AT190" s="434"/>
      <c r="AU190" s="434"/>
      <c r="AV190" s="434"/>
      <c r="AW190" s="434"/>
      <c r="AX190" s="434"/>
      <c r="AY190" s="434"/>
      <c r="AZ190" s="434"/>
      <c r="BA190" s="434"/>
      <c r="BB190" s="434"/>
      <c r="BC190" s="434"/>
      <c r="BD190" s="434"/>
    </row>
    <row r="191" spans="2:56" x14ac:dyDescent="0.25">
      <c r="B191" s="422"/>
      <c r="C191" s="431"/>
      <c r="D191" s="432"/>
      <c r="E191" s="432"/>
      <c r="F191" s="433"/>
      <c r="G191" s="434"/>
      <c r="H191" s="434"/>
      <c r="I191" s="434"/>
      <c r="J191" s="434"/>
      <c r="K191" s="434"/>
      <c r="L191" s="434"/>
      <c r="M191" s="434"/>
      <c r="N191" s="434"/>
      <c r="O191" s="434"/>
      <c r="P191" s="434"/>
      <c r="Q191" s="434"/>
      <c r="R191" s="434"/>
      <c r="S191" s="434"/>
      <c r="T191" s="434"/>
      <c r="U191" s="434"/>
      <c r="V191" s="434"/>
      <c r="W191" s="434"/>
      <c r="X191" s="434"/>
      <c r="Y191" s="434"/>
      <c r="Z191" s="434"/>
      <c r="AA191" s="434"/>
      <c r="AB191" s="434"/>
      <c r="AC191" s="434"/>
      <c r="AD191" s="434"/>
      <c r="AE191" s="434"/>
      <c r="AF191" s="434"/>
      <c r="AG191" s="434"/>
      <c r="AH191" s="434"/>
      <c r="AI191" s="434"/>
      <c r="AJ191" s="434"/>
      <c r="AK191" s="434"/>
      <c r="AL191" s="434"/>
      <c r="AM191" s="434"/>
      <c r="AN191" s="434"/>
      <c r="AO191" s="434"/>
      <c r="AP191" s="434"/>
      <c r="AQ191" s="434"/>
      <c r="AR191" s="434"/>
      <c r="AS191" s="434"/>
      <c r="AT191" s="434"/>
      <c r="AU191" s="434"/>
      <c r="AV191" s="434"/>
      <c r="AW191" s="434"/>
      <c r="AX191" s="434"/>
      <c r="AY191" s="434"/>
      <c r="AZ191" s="434"/>
      <c r="BA191" s="434"/>
      <c r="BB191" s="434"/>
      <c r="BC191" s="434"/>
      <c r="BD191" s="434"/>
    </row>
    <row r="192" spans="2:56" x14ac:dyDescent="0.25">
      <c r="B192" s="422"/>
      <c r="C192" s="431"/>
      <c r="D192" s="432"/>
      <c r="E192" s="432"/>
      <c r="F192" s="433"/>
      <c r="G192" s="434"/>
      <c r="H192" s="434"/>
      <c r="I192" s="434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/>
      <c r="U192" s="434"/>
      <c r="V192" s="434"/>
      <c r="W192" s="434"/>
      <c r="X192" s="434"/>
      <c r="Y192" s="434"/>
      <c r="Z192" s="434"/>
      <c r="AA192" s="434"/>
      <c r="AB192" s="434"/>
      <c r="AC192" s="434"/>
      <c r="AD192" s="434"/>
      <c r="AE192" s="434"/>
      <c r="AF192" s="434"/>
      <c r="AG192" s="434"/>
      <c r="AH192" s="434"/>
      <c r="AI192" s="434"/>
      <c r="AJ192" s="434"/>
      <c r="AK192" s="434"/>
      <c r="AL192" s="434"/>
      <c r="AM192" s="434"/>
      <c r="AN192" s="434"/>
      <c r="AO192" s="434"/>
      <c r="AP192" s="434"/>
      <c r="AQ192" s="434"/>
      <c r="AR192" s="434"/>
      <c r="AS192" s="434"/>
      <c r="AT192" s="434"/>
      <c r="AU192" s="434"/>
      <c r="AV192" s="434"/>
      <c r="AW192" s="434"/>
      <c r="AX192" s="434"/>
      <c r="AY192" s="434"/>
      <c r="AZ192" s="434"/>
      <c r="BA192" s="434"/>
      <c r="BB192" s="434"/>
      <c r="BC192" s="434"/>
      <c r="BD192" s="434"/>
    </row>
    <row r="193" spans="2:56" x14ac:dyDescent="0.25">
      <c r="B193" s="422"/>
      <c r="C193" s="431"/>
      <c r="D193" s="432"/>
      <c r="E193" s="432"/>
      <c r="F193" s="433"/>
      <c r="G193" s="434"/>
      <c r="H193" s="434"/>
      <c r="I193" s="434"/>
      <c r="J193" s="434"/>
      <c r="K193" s="434"/>
      <c r="L193" s="434"/>
      <c r="M193" s="434"/>
      <c r="N193" s="434"/>
      <c r="O193" s="434"/>
      <c r="P193" s="434"/>
      <c r="Q193" s="434"/>
      <c r="R193" s="434"/>
      <c r="S193" s="434"/>
      <c r="T193" s="434"/>
      <c r="U193" s="434"/>
      <c r="V193" s="434"/>
      <c r="W193" s="434"/>
      <c r="X193" s="434"/>
      <c r="Y193" s="434"/>
      <c r="Z193" s="434"/>
      <c r="AA193" s="434"/>
      <c r="AB193" s="434"/>
      <c r="AC193" s="434"/>
      <c r="AD193" s="434"/>
      <c r="AE193" s="434"/>
      <c r="AF193" s="434"/>
      <c r="AG193" s="434"/>
      <c r="AH193" s="434"/>
      <c r="AI193" s="434"/>
      <c r="AJ193" s="434"/>
      <c r="AK193" s="434"/>
      <c r="AL193" s="434"/>
      <c r="AM193" s="434"/>
      <c r="AN193" s="434"/>
      <c r="AO193" s="434"/>
      <c r="AP193" s="434"/>
      <c r="AQ193" s="434"/>
      <c r="AR193" s="434"/>
      <c r="AS193" s="434"/>
      <c r="AT193" s="434"/>
      <c r="AU193" s="434"/>
      <c r="AV193" s="434"/>
      <c r="AW193" s="434"/>
      <c r="AX193" s="434"/>
      <c r="AY193" s="434"/>
      <c r="AZ193" s="434"/>
      <c r="BA193" s="434"/>
      <c r="BB193" s="434"/>
      <c r="BC193" s="434"/>
      <c r="BD193" s="434"/>
    </row>
    <row r="194" spans="2:56" x14ac:dyDescent="0.25">
      <c r="B194" s="422"/>
      <c r="C194" s="431"/>
      <c r="D194" s="432"/>
      <c r="E194" s="432"/>
      <c r="F194" s="433"/>
      <c r="G194" s="434"/>
      <c r="H194" s="434"/>
      <c r="I194" s="434"/>
      <c r="J194" s="434"/>
      <c r="K194" s="434"/>
      <c r="L194" s="434"/>
      <c r="M194" s="434"/>
      <c r="N194" s="434"/>
      <c r="O194" s="434"/>
      <c r="P194" s="434"/>
      <c r="Q194" s="434"/>
      <c r="R194" s="434"/>
      <c r="S194" s="434"/>
      <c r="T194" s="434"/>
      <c r="U194" s="434"/>
      <c r="V194" s="434"/>
      <c r="W194" s="434"/>
      <c r="X194" s="434"/>
      <c r="Y194" s="434"/>
      <c r="Z194" s="434"/>
      <c r="AA194" s="434"/>
      <c r="AB194" s="434"/>
      <c r="AC194" s="434"/>
      <c r="AD194" s="434"/>
      <c r="AE194" s="434"/>
      <c r="AF194" s="434"/>
      <c r="AG194" s="434"/>
      <c r="AH194" s="434"/>
      <c r="AI194" s="434"/>
      <c r="AJ194" s="434"/>
      <c r="AK194" s="434"/>
      <c r="AL194" s="434"/>
      <c r="AM194" s="434"/>
      <c r="AN194" s="434"/>
      <c r="AO194" s="434"/>
      <c r="AP194" s="434"/>
      <c r="AQ194" s="434"/>
      <c r="AR194" s="434"/>
      <c r="AS194" s="434"/>
      <c r="AT194" s="434"/>
      <c r="AU194" s="434"/>
      <c r="AV194" s="434"/>
      <c r="AW194" s="434"/>
      <c r="AX194" s="434"/>
      <c r="AY194" s="434"/>
      <c r="AZ194" s="434"/>
      <c r="BA194" s="434"/>
      <c r="BB194" s="434"/>
      <c r="BC194" s="434"/>
      <c r="BD194" s="434"/>
    </row>
    <row r="195" spans="2:56" x14ac:dyDescent="0.25">
      <c r="B195" s="422"/>
      <c r="C195" s="431"/>
      <c r="D195" s="432"/>
      <c r="E195" s="432"/>
      <c r="F195" s="433"/>
      <c r="G195" s="434"/>
      <c r="H195" s="434"/>
      <c r="I195" s="434"/>
      <c r="J195" s="434"/>
      <c r="K195" s="434"/>
      <c r="L195" s="434"/>
      <c r="M195" s="434"/>
      <c r="N195" s="434"/>
      <c r="O195" s="434"/>
      <c r="P195" s="434"/>
      <c r="Q195" s="434"/>
      <c r="R195" s="434"/>
      <c r="S195" s="434"/>
      <c r="T195" s="434"/>
      <c r="U195" s="434"/>
      <c r="V195" s="434"/>
      <c r="W195" s="434"/>
      <c r="X195" s="434"/>
      <c r="Y195" s="434"/>
      <c r="Z195" s="434"/>
      <c r="AA195" s="434"/>
      <c r="AB195" s="434"/>
      <c r="AC195" s="434"/>
      <c r="AD195" s="434"/>
      <c r="AE195" s="434"/>
      <c r="AF195" s="434"/>
      <c r="AG195" s="434"/>
      <c r="AH195" s="434"/>
      <c r="AI195" s="434"/>
      <c r="AJ195" s="434"/>
      <c r="AK195" s="434"/>
      <c r="AL195" s="434"/>
      <c r="AM195" s="434"/>
      <c r="AN195" s="434"/>
      <c r="AO195" s="434"/>
      <c r="AP195" s="434"/>
      <c r="AQ195" s="434"/>
      <c r="AR195" s="434"/>
      <c r="AS195" s="434"/>
      <c r="AT195" s="434"/>
      <c r="AU195" s="434"/>
      <c r="AV195" s="434"/>
      <c r="AW195" s="434"/>
      <c r="AX195" s="434"/>
      <c r="AY195" s="434"/>
      <c r="AZ195" s="434"/>
      <c r="BA195" s="434"/>
      <c r="BB195" s="434"/>
      <c r="BC195" s="434"/>
      <c r="BD195" s="434"/>
    </row>
    <row r="196" spans="2:56" x14ac:dyDescent="0.25">
      <c r="B196" s="422"/>
      <c r="C196" s="431"/>
      <c r="D196" s="432"/>
      <c r="E196" s="432"/>
      <c r="F196" s="433"/>
      <c r="G196" s="434"/>
      <c r="H196" s="434"/>
      <c r="I196" s="434"/>
      <c r="J196" s="434"/>
      <c r="K196" s="434"/>
      <c r="L196" s="434"/>
      <c r="M196" s="434"/>
      <c r="N196" s="434"/>
      <c r="O196" s="434"/>
      <c r="P196" s="434"/>
      <c r="Q196" s="434"/>
      <c r="R196" s="434"/>
      <c r="S196" s="434"/>
      <c r="T196" s="434"/>
      <c r="U196" s="434"/>
      <c r="V196" s="434"/>
      <c r="W196" s="434"/>
      <c r="X196" s="434"/>
      <c r="Y196" s="434"/>
      <c r="Z196" s="434"/>
      <c r="AA196" s="434"/>
      <c r="AB196" s="434"/>
      <c r="AC196" s="434"/>
      <c r="AD196" s="434"/>
      <c r="AE196" s="434"/>
      <c r="AF196" s="434"/>
      <c r="AG196" s="434"/>
      <c r="AH196" s="434"/>
      <c r="AI196" s="434"/>
      <c r="AJ196" s="434"/>
      <c r="AK196" s="434"/>
      <c r="AL196" s="434"/>
      <c r="AM196" s="434"/>
      <c r="AN196" s="434"/>
      <c r="AO196" s="434"/>
      <c r="AP196" s="434"/>
      <c r="AQ196" s="434"/>
      <c r="AR196" s="434"/>
      <c r="AS196" s="434"/>
      <c r="AT196" s="434"/>
      <c r="AU196" s="434"/>
      <c r="AV196" s="434"/>
      <c r="AW196" s="434"/>
      <c r="AX196" s="434"/>
      <c r="AY196" s="434"/>
      <c r="AZ196" s="434"/>
      <c r="BA196" s="434"/>
      <c r="BB196" s="434"/>
      <c r="BC196" s="434"/>
      <c r="BD196" s="434"/>
    </row>
    <row r="197" spans="2:56" x14ac:dyDescent="0.25">
      <c r="B197" s="422"/>
      <c r="C197" s="431"/>
      <c r="D197" s="432"/>
      <c r="E197" s="432"/>
      <c r="F197" s="433"/>
      <c r="G197" s="434"/>
      <c r="H197" s="434"/>
      <c r="I197" s="434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/>
      <c r="T197" s="434"/>
      <c r="U197" s="434"/>
      <c r="V197" s="434"/>
      <c r="W197" s="434"/>
      <c r="X197" s="434"/>
      <c r="Y197" s="434"/>
      <c r="Z197" s="434"/>
      <c r="AA197" s="434"/>
      <c r="AB197" s="434"/>
      <c r="AC197" s="434"/>
      <c r="AD197" s="434"/>
      <c r="AE197" s="434"/>
      <c r="AF197" s="434"/>
      <c r="AG197" s="434"/>
      <c r="AH197" s="434"/>
      <c r="AI197" s="434"/>
      <c r="AJ197" s="434"/>
      <c r="AK197" s="434"/>
      <c r="AL197" s="434"/>
      <c r="AM197" s="434"/>
      <c r="AN197" s="434"/>
      <c r="AO197" s="434"/>
      <c r="AP197" s="434"/>
      <c r="AQ197" s="434"/>
      <c r="AR197" s="434"/>
      <c r="AS197" s="434"/>
      <c r="AT197" s="434"/>
      <c r="AU197" s="434"/>
      <c r="AV197" s="434"/>
      <c r="AW197" s="434"/>
      <c r="AX197" s="434"/>
      <c r="AY197" s="434"/>
      <c r="AZ197" s="434"/>
      <c r="BA197" s="434"/>
      <c r="BB197" s="434"/>
      <c r="BC197" s="434"/>
      <c r="BD197" s="434"/>
    </row>
    <row r="198" spans="2:56" x14ac:dyDescent="0.25">
      <c r="B198" s="422"/>
      <c r="C198" s="431"/>
      <c r="D198" s="432"/>
      <c r="E198" s="432"/>
      <c r="F198" s="433"/>
      <c r="G198" s="434"/>
      <c r="H198" s="434"/>
      <c r="I198" s="434"/>
      <c r="J198" s="434"/>
      <c r="K198" s="434"/>
      <c r="L198" s="434"/>
      <c r="M198" s="434"/>
      <c r="N198" s="434"/>
      <c r="O198" s="434"/>
      <c r="P198" s="434"/>
      <c r="Q198" s="434"/>
      <c r="R198" s="434"/>
      <c r="S198" s="434"/>
      <c r="T198" s="434"/>
      <c r="U198" s="434"/>
      <c r="V198" s="434"/>
      <c r="W198" s="434"/>
      <c r="X198" s="434"/>
      <c r="Y198" s="434"/>
      <c r="Z198" s="434"/>
      <c r="AA198" s="434"/>
      <c r="AB198" s="434"/>
      <c r="AC198" s="434"/>
      <c r="AD198" s="434"/>
      <c r="AE198" s="434"/>
      <c r="AF198" s="434"/>
      <c r="AG198" s="434"/>
      <c r="AH198" s="434"/>
      <c r="AI198" s="434"/>
      <c r="AJ198" s="434"/>
      <c r="AK198" s="434"/>
      <c r="AL198" s="434"/>
      <c r="AM198" s="434"/>
      <c r="AN198" s="434"/>
      <c r="AO198" s="434"/>
      <c r="AP198" s="434"/>
      <c r="AQ198" s="434"/>
      <c r="AR198" s="434"/>
      <c r="AS198" s="434"/>
      <c r="AT198" s="434"/>
      <c r="AU198" s="434"/>
      <c r="AV198" s="434"/>
      <c r="AW198" s="434"/>
      <c r="AX198" s="434"/>
      <c r="AY198" s="434"/>
      <c r="AZ198" s="434"/>
      <c r="BA198" s="434"/>
      <c r="BB198" s="434"/>
      <c r="BC198" s="434"/>
      <c r="BD198" s="434"/>
    </row>
    <row r="199" spans="2:56" x14ac:dyDescent="0.25">
      <c r="B199" s="422"/>
      <c r="C199" s="431"/>
      <c r="D199" s="432"/>
      <c r="E199" s="432"/>
      <c r="F199" s="433"/>
      <c r="G199" s="434"/>
      <c r="H199" s="434"/>
      <c r="I199" s="434"/>
      <c r="J199" s="434"/>
      <c r="K199" s="434"/>
      <c r="L199" s="434"/>
      <c r="M199" s="434"/>
      <c r="N199" s="434"/>
      <c r="O199" s="434"/>
      <c r="P199" s="434"/>
      <c r="Q199" s="434"/>
      <c r="R199" s="434"/>
      <c r="S199" s="434"/>
      <c r="T199" s="434"/>
      <c r="U199" s="434"/>
      <c r="V199" s="434"/>
      <c r="W199" s="434"/>
      <c r="X199" s="434"/>
      <c r="Y199" s="434"/>
      <c r="Z199" s="434"/>
      <c r="AA199" s="434"/>
      <c r="AB199" s="434"/>
      <c r="AC199" s="434"/>
      <c r="AD199" s="434"/>
      <c r="AE199" s="434"/>
      <c r="AF199" s="434"/>
      <c r="AG199" s="434"/>
      <c r="AH199" s="434"/>
      <c r="AI199" s="434"/>
      <c r="AJ199" s="434"/>
      <c r="AK199" s="434"/>
      <c r="AL199" s="434"/>
      <c r="AM199" s="434"/>
      <c r="AN199" s="434"/>
      <c r="AO199" s="434"/>
      <c r="AP199" s="434"/>
      <c r="AQ199" s="434"/>
      <c r="AR199" s="434"/>
      <c r="AS199" s="434"/>
      <c r="AT199" s="434"/>
      <c r="AU199" s="434"/>
      <c r="AV199" s="434"/>
      <c r="AW199" s="434"/>
      <c r="AX199" s="434"/>
      <c r="AY199" s="434"/>
      <c r="AZ199" s="434"/>
      <c r="BA199" s="434"/>
      <c r="BB199" s="434"/>
      <c r="BC199" s="434"/>
      <c r="BD199" s="434"/>
    </row>
    <row r="200" spans="2:56" x14ac:dyDescent="0.25">
      <c r="B200" s="422"/>
      <c r="C200" s="431"/>
      <c r="D200" s="432"/>
      <c r="E200" s="432"/>
      <c r="F200" s="433"/>
      <c r="G200" s="434"/>
      <c r="H200" s="434"/>
      <c r="I200" s="434"/>
      <c r="J200" s="434"/>
      <c r="K200" s="434"/>
      <c r="L200" s="434"/>
      <c r="M200" s="434"/>
      <c r="N200" s="434"/>
      <c r="O200" s="434"/>
      <c r="P200" s="434"/>
      <c r="Q200" s="434"/>
      <c r="R200" s="434"/>
      <c r="S200" s="434"/>
      <c r="T200" s="434"/>
      <c r="U200" s="434"/>
      <c r="V200" s="434"/>
      <c r="W200" s="434"/>
      <c r="X200" s="434"/>
      <c r="Y200" s="434"/>
      <c r="Z200" s="434"/>
      <c r="AA200" s="434"/>
      <c r="AB200" s="434"/>
      <c r="AC200" s="434"/>
      <c r="AD200" s="434"/>
      <c r="AE200" s="434"/>
      <c r="AF200" s="434"/>
      <c r="AG200" s="434"/>
      <c r="AH200" s="434"/>
      <c r="AI200" s="434"/>
      <c r="AJ200" s="434"/>
      <c r="AK200" s="434"/>
      <c r="AL200" s="434"/>
      <c r="AM200" s="434"/>
      <c r="AN200" s="434"/>
      <c r="AO200" s="434"/>
      <c r="AP200" s="434"/>
      <c r="AQ200" s="434"/>
      <c r="AR200" s="434"/>
      <c r="AS200" s="434"/>
      <c r="AT200" s="434"/>
      <c r="AU200" s="434"/>
      <c r="AV200" s="434"/>
      <c r="AW200" s="434"/>
      <c r="AX200" s="434"/>
      <c r="AY200" s="434"/>
      <c r="AZ200" s="434"/>
      <c r="BA200" s="434"/>
      <c r="BB200" s="434"/>
      <c r="BC200" s="434"/>
      <c r="BD200" s="434"/>
    </row>
    <row r="201" spans="2:56" x14ac:dyDescent="0.25">
      <c r="B201" s="422"/>
      <c r="C201" s="436"/>
      <c r="D201" s="437"/>
      <c r="E201" s="437"/>
      <c r="F201" s="438"/>
      <c r="G201" s="434"/>
      <c r="H201" s="434"/>
      <c r="I201" s="434"/>
      <c r="J201" s="434"/>
      <c r="K201" s="434"/>
      <c r="L201" s="434"/>
      <c r="M201" s="434"/>
      <c r="N201" s="434"/>
      <c r="O201" s="434"/>
      <c r="P201" s="434"/>
      <c r="Q201" s="434"/>
      <c r="R201" s="434"/>
      <c r="S201" s="434"/>
      <c r="T201" s="434"/>
      <c r="U201" s="434"/>
      <c r="V201" s="434"/>
      <c r="W201" s="434"/>
      <c r="X201" s="434"/>
      <c r="Y201" s="434"/>
      <c r="Z201" s="434"/>
      <c r="AA201" s="434"/>
      <c r="AB201" s="434"/>
      <c r="AC201" s="434"/>
      <c r="AD201" s="434"/>
      <c r="AE201" s="434"/>
      <c r="AF201" s="434"/>
      <c r="AG201" s="434"/>
      <c r="AH201" s="434"/>
      <c r="AI201" s="434"/>
      <c r="AJ201" s="434"/>
      <c r="AK201" s="434"/>
      <c r="AL201" s="434"/>
      <c r="AM201" s="434"/>
      <c r="AN201" s="434"/>
      <c r="AO201" s="434"/>
      <c r="AP201" s="434"/>
      <c r="AQ201" s="434"/>
      <c r="AR201" s="434"/>
      <c r="AS201" s="434"/>
      <c r="AT201" s="434"/>
      <c r="AU201" s="434"/>
      <c r="AV201" s="434"/>
      <c r="AW201" s="434"/>
      <c r="AX201" s="434"/>
      <c r="AY201" s="434"/>
      <c r="AZ201" s="434"/>
      <c r="BA201" s="434"/>
      <c r="BB201" s="434"/>
      <c r="BC201" s="434"/>
      <c r="BD201" s="434"/>
    </row>
    <row r="202" spans="2:56" x14ac:dyDescent="0.25">
      <c r="B202" s="422"/>
      <c r="C202" s="431"/>
      <c r="D202" s="432"/>
      <c r="E202" s="432"/>
      <c r="F202" s="433"/>
      <c r="G202" s="434"/>
      <c r="H202" s="434"/>
      <c r="I202" s="434"/>
      <c r="J202" s="434"/>
      <c r="K202" s="434"/>
      <c r="L202" s="434"/>
      <c r="M202" s="434"/>
      <c r="N202" s="434"/>
      <c r="O202" s="434"/>
      <c r="P202" s="434"/>
      <c r="Q202" s="434"/>
      <c r="R202" s="434"/>
      <c r="S202" s="434"/>
      <c r="T202" s="434"/>
      <c r="U202" s="434"/>
      <c r="V202" s="434"/>
      <c r="W202" s="434"/>
      <c r="X202" s="434"/>
      <c r="Y202" s="434"/>
      <c r="Z202" s="434"/>
      <c r="AA202" s="434"/>
      <c r="AB202" s="434"/>
      <c r="AC202" s="434"/>
      <c r="AD202" s="434"/>
      <c r="AE202" s="434"/>
      <c r="AF202" s="434"/>
      <c r="AG202" s="434"/>
      <c r="AH202" s="434"/>
      <c r="AI202" s="434"/>
      <c r="AJ202" s="434"/>
      <c r="AK202" s="434"/>
      <c r="AL202" s="434"/>
      <c r="AM202" s="434"/>
      <c r="AN202" s="434"/>
      <c r="AO202" s="434"/>
      <c r="AP202" s="434"/>
      <c r="AQ202" s="434"/>
      <c r="AR202" s="434"/>
      <c r="AS202" s="434"/>
      <c r="AT202" s="434"/>
      <c r="AU202" s="434"/>
      <c r="AV202" s="434"/>
      <c r="AW202" s="434"/>
      <c r="AX202" s="434"/>
      <c r="AY202" s="434"/>
      <c r="AZ202" s="434"/>
      <c r="BA202" s="434"/>
      <c r="BB202" s="434"/>
      <c r="BC202" s="434"/>
      <c r="BD202" s="434"/>
    </row>
    <row r="203" spans="2:56" x14ac:dyDescent="0.25">
      <c r="B203" s="422"/>
      <c r="C203" s="431"/>
      <c r="D203" s="432"/>
      <c r="E203" s="432"/>
      <c r="F203" s="433"/>
      <c r="G203" s="434"/>
      <c r="H203" s="434"/>
      <c r="I203" s="434"/>
      <c r="J203" s="434"/>
      <c r="K203" s="434"/>
      <c r="L203" s="434"/>
      <c r="M203" s="434"/>
      <c r="N203" s="434"/>
      <c r="O203" s="434"/>
      <c r="P203" s="434"/>
      <c r="Q203" s="434"/>
      <c r="R203" s="434"/>
      <c r="S203" s="434"/>
      <c r="T203" s="434"/>
      <c r="U203" s="434"/>
      <c r="V203" s="434"/>
      <c r="W203" s="434"/>
      <c r="X203" s="434"/>
      <c r="Y203" s="434"/>
      <c r="Z203" s="434"/>
      <c r="AA203" s="434"/>
      <c r="AB203" s="434"/>
      <c r="AC203" s="434"/>
      <c r="AD203" s="434"/>
      <c r="AE203" s="434"/>
      <c r="AF203" s="434"/>
      <c r="AG203" s="434"/>
      <c r="AH203" s="434"/>
      <c r="AI203" s="434"/>
      <c r="AJ203" s="434"/>
      <c r="AK203" s="434"/>
      <c r="AL203" s="434"/>
      <c r="AM203" s="434"/>
      <c r="AN203" s="434"/>
      <c r="AO203" s="434"/>
      <c r="AP203" s="434"/>
      <c r="AQ203" s="434"/>
      <c r="AR203" s="434"/>
      <c r="AS203" s="434"/>
      <c r="AT203" s="434"/>
      <c r="AU203" s="434"/>
      <c r="AV203" s="434"/>
      <c r="AW203" s="434"/>
      <c r="AX203" s="434"/>
      <c r="AY203" s="434"/>
      <c r="AZ203" s="434"/>
      <c r="BA203" s="434"/>
      <c r="BB203" s="434"/>
      <c r="BC203" s="434"/>
      <c r="BD203" s="434"/>
    </row>
    <row r="204" spans="2:56" x14ac:dyDescent="0.25">
      <c r="B204" s="422"/>
    </row>
    <row r="205" spans="2:56" x14ac:dyDescent="0.25">
      <c r="B205" s="439"/>
      <c r="D205" s="440"/>
      <c r="E205" s="440"/>
    </row>
    <row r="206" spans="2:56" x14ac:dyDescent="0.25">
      <c r="B206" s="439"/>
      <c r="D206" s="440"/>
      <c r="E206" s="440"/>
    </row>
    <row r="207" spans="2:56" x14ac:dyDescent="0.25">
      <c r="B207" s="439"/>
      <c r="D207" s="440"/>
      <c r="E207" s="440"/>
    </row>
    <row r="208" spans="2:56" x14ac:dyDescent="0.25">
      <c r="B208" s="439"/>
      <c r="D208" s="440"/>
      <c r="E208" s="440"/>
    </row>
    <row r="209" spans="2:5" x14ac:dyDescent="0.25">
      <c r="B209" s="439"/>
      <c r="D209" s="440"/>
      <c r="E209" s="440"/>
    </row>
    <row r="210" spans="2:5" x14ac:dyDescent="0.25">
      <c r="B210" s="439"/>
      <c r="D210" s="440"/>
      <c r="E210" s="440"/>
    </row>
    <row r="211" spans="2:5" x14ac:dyDescent="0.25">
      <c r="B211" s="439"/>
      <c r="D211" s="440"/>
      <c r="E211" s="440"/>
    </row>
    <row r="212" spans="2:5" x14ac:dyDescent="0.25">
      <c r="B212" s="439"/>
      <c r="D212" s="440"/>
      <c r="E212" s="440"/>
    </row>
    <row r="213" spans="2:5" x14ac:dyDescent="0.25">
      <c r="B213" s="439"/>
      <c r="D213" s="440"/>
      <c r="E213" s="440"/>
    </row>
    <row r="214" spans="2:5" x14ac:dyDescent="0.25">
      <c r="B214" s="439"/>
      <c r="D214" s="440"/>
      <c r="E214" s="440"/>
    </row>
    <row r="215" spans="2:5" x14ac:dyDescent="0.25">
      <c r="B215" s="439"/>
      <c r="D215" s="440"/>
      <c r="E215" s="440"/>
    </row>
    <row r="216" spans="2:5" x14ac:dyDescent="0.25">
      <c r="B216" s="439"/>
      <c r="D216" s="440"/>
      <c r="E216" s="440"/>
    </row>
    <row r="217" spans="2:5" x14ac:dyDescent="0.25">
      <c r="B217" s="439"/>
      <c r="D217" s="440"/>
      <c r="E217" s="440"/>
    </row>
    <row r="218" spans="2:5" x14ac:dyDescent="0.25">
      <c r="B218" s="439"/>
      <c r="D218" s="440"/>
      <c r="E218" s="440"/>
    </row>
    <row r="219" spans="2:5" x14ac:dyDescent="0.25">
      <c r="B219" s="439"/>
      <c r="D219" s="440"/>
      <c r="E219" s="440"/>
    </row>
    <row r="220" spans="2:5" x14ac:dyDescent="0.25">
      <c r="B220" s="439"/>
      <c r="D220" s="440"/>
      <c r="E220" s="440"/>
    </row>
    <row r="221" spans="2:5" x14ac:dyDescent="0.25">
      <c r="B221" s="439"/>
      <c r="D221" s="440"/>
      <c r="E221" s="440"/>
    </row>
    <row r="222" spans="2:5" x14ac:dyDescent="0.25">
      <c r="B222" s="439"/>
      <c r="D222" s="440"/>
      <c r="E222" s="440"/>
    </row>
    <row r="223" spans="2:5" x14ac:dyDescent="0.25">
      <c r="B223" s="439"/>
      <c r="D223" s="440"/>
      <c r="E223" s="440"/>
    </row>
    <row r="224" spans="2:5" x14ac:dyDescent="0.25">
      <c r="B224" s="439"/>
      <c r="D224" s="440"/>
      <c r="E224" s="440"/>
    </row>
    <row r="225" spans="2:5" x14ac:dyDescent="0.25">
      <c r="B225" s="439"/>
      <c r="D225" s="440"/>
      <c r="E225" s="440"/>
    </row>
    <row r="226" spans="2:5" x14ac:dyDescent="0.25">
      <c r="B226" s="439"/>
      <c r="D226" s="440"/>
      <c r="E226" s="440"/>
    </row>
    <row r="227" spans="2:5" x14ac:dyDescent="0.25">
      <c r="B227" s="439"/>
      <c r="D227" s="440"/>
      <c r="E227" s="440"/>
    </row>
    <row r="228" spans="2:5" x14ac:dyDescent="0.25">
      <c r="B228" s="439"/>
      <c r="D228" s="440"/>
      <c r="E228" s="440"/>
    </row>
    <row r="229" spans="2:5" x14ac:dyDescent="0.25">
      <c r="B229" s="439"/>
      <c r="D229" s="440"/>
      <c r="E229" s="440"/>
    </row>
    <row r="230" spans="2:5" x14ac:dyDescent="0.25">
      <c r="B230" s="439"/>
      <c r="D230" s="440"/>
      <c r="E230" s="440"/>
    </row>
    <row r="231" spans="2:5" x14ac:dyDescent="0.25">
      <c r="B231" s="439"/>
      <c r="D231" s="440"/>
      <c r="E231" s="440"/>
    </row>
    <row r="232" spans="2:5" x14ac:dyDescent="0.25">
      <c r="B232" s="439"/>
      <c r="D232" s="440"/>
      <c r="E232" s="440"/>
    </row>
    <row r="233" spans="2:5" x14ac:dyDescent="0.25">
      <c r="B233" s="439"/>
      <c r="D233" s="440"/>
      <c r="E233" s="440"/>
    </row>
    <row r="234" spans="2:5" x14ac:dyDescent="0.25">
      <c r="B234" s="439"/>
      <c r="D234" s="440"/>
      <c r="E234" s="440"/>
    </row>
    <row r="235" spans="2:5" x14ac:dyDescent="0.25">
      <c r="B235" s="439"/>
      <c r="D235" s="440"/>
      <c r="E235" s="440"/>
    </row>
    <row r="236" spans="2:5" x14ac:dyDescent="0.25">
      <c r="B236" s="439"/>
      <c r="D236" s="440"/>
      <c r="E236" s="440"/>
    </row>
    <row r="237" spans="2:5" x14ac:dyDescent="0.25">
      <c r="B237" s="439"/>
      <c r="D237" s="440"/>
      <c r="E237" s="440"/>
    </row>
    <row r="238" spans="2:5" x14ac:dyDescent="0.25">
      <c r="B238" s="439"/>
      <c r="D238" s="440"/>
      <c r="E238" s="440"/>
    </row>
    <row r="239" spans="2:5" x14ac:dyDescent="0.25">
      <c r="B239" s="439"/>
      <c r="D239" s="440"/>
      <c r="E239" s="440"/>
    </row>
    <row r="240" spans="2:5" x14ac:dyDescent="0.25">
      <c r="B240" s="439"/>
      <c r="D240" s="440"/>
      <c r="E240" s="440"/>
    </row>
    <row r="241" spans="2:5" x14ac:dyDescent="0.25">
      <c r="B241" s="439"/>
      <c r="D241" s="440"/>
      <c r="E241" s="440"/>
    </row>
    <row r="242" spans="2:5" x14ac:dyDescent="0.25">
      <c r="B242" s="439"/>
      <c r="D242" s="440"/>
      <c r="E242" s="440"/>
    </row>
    <row r="243" spans="2:5" x14ac:dyDescent="0.25">
      <c r="B243" s="439"/>
      <c r="D243" s="440"/>
      <c r="E243" s="440"/>
    </row>
    <row r="244" spans="2:5" x14ac:dyDescent="0.25">
      <c r="B244" s="439"/>
      <c r="D244" s="440"/>
      <c r="E244" s="440"/>
    </row>
    <row r="245" spans="2:5" x14ac:dyDescent="0.25">
      <c r="B245" s="439"/>
      <c r="D245" s="440"/>
      <c r="E245" s="440"/>
    </row>
    <row r="246" spans="2:5" x14ac:dyDescent="0.25">
      <c r="B246" s="439"/>
      <c r="D246" s="440"/>
      <c r="E246" s="440"/>
    </row>
    <row r="247" spans="2:5" x14ac:dyDescent="0.25">
      <c r="B247" s="439"/>
      <c r="D247" s="440"/>
      <c r="E247" s="440"/>
    </row>
    <row r="248" spans="2:5" x14ac:dyDescent="0.25">
      <c r="B248" s="439"/>
      <c r="D248" s="440"/>
      <c r="E248" s="440"/>
    </row>
    <row r="249" spans="2:5" x14ac:dyDescent="0.25">
      <c r="B249" s="439"/>
      <c r="D249" s="440"/>
      <c r="E249" s="440"/>
    </row>
    <row r="250" spans="2:5" x14ac:dyDescent="0.25">
      <c r="B250" s="439"/>
      <c r="D250" s="440"/>
      <c r="E250" s="440"/>
    </row>
    <row r="251" spans="2:5" x14ac:dyDescent="0.25">
      <c r="B251" s="422"/>
    </row>
    <row r="252" spans="2:5" x14ac:dyDescent="0.25">
      <c r="B252" s="422"/>
    </row>
    <row r="253" spans="2:5" x14ac:dyDescent="0.25">
      <c r="B253" s="422"/>
    </row>
    <row r="254" spans="2:5" x14ac:dyDescent="0.25">
      <c r="B254" s="422"/>
    </row>
    <row r="255" spans="2:5" x14ac:dyDescent="0.25">
      <c r="B255" s="422"/>
    </row>
    <row r="256" spans="2:5" x14ac:dyDescent="0.25">
      <c r="B256" s="422"/>
    </row>
    <row r="257" spans="2:2" x14ac:dyDescent="0.25">
      <c r="B257" s="422"/>
    </row>
    <row r="258" spans="2:2" x14ac:dyDescent="0.25">
      <c r="B258" s="422"/>
    </row>
    <row r="259" spans="2:2" x14ac:dyDescent="0.25">
      <c r="B259" s="422"/>
    </row>
    <row r="260" spans="2:2" x14ac:dyDescent="0.25">
      <c r="B260" s="422"/>
    </row>
    <row r="261" spans="2:2" x14ac:dyDescent="0.25">
      <c r="B261" s="422"/>
    </row>
    <row r="262" spans="2:2" x14ac:dyDescent="0.25">
      <c r="B262" s="422"/>
    </row>
    <row r="263" spans="2:2" x14ac:dyDescent="0.25">
      <c r="B263" s="422"/>
    </row>
    <row r="264" spans="2:2" x14ac:dyDescent="0.25">
      <c r="B264" s="422"/>
    </row>
    <row r="265" spans="2:2" x14ac:dyDescent="0.25">
      <c r="B265" s="422"/>
    </row>
    <row r="266" spans="2:2" x14ac:dyDescent="0.25">
      <c r="B266" s="422"/>
    </row>
    <row r="267" spans="2:2" x14ac:dyDescent="0.25">
      <c r="B267" s="422"/>
    </row>
    <row r="268" spans="2:2" x14ac:dyDescent="0.25">
      <c r="B268" s="422"/>
    </row>
    <row r="269" spans="2:2" x14ac:dyDescent="0.25">
      <c r="B269" s="422"/>
    </row>
    <row r="270" spans="2:2" x14ac:dyDescent="0.25">
      <c r="B270" s="422"/>
    </row>
    <row r="271" spans="2:2" x14ac:dyDescent="0.25">
      <c r="B271" s="422"/>
    </row>
    <row r="272" spans="2:2" x14ac:dyDescent="0.25">
      <c r="B272" s="422"/>
    </row>
    <row r="273" spans="2:2" x14ac:dyDescent="0.25">
      <c r="B273" s="422"/>
    </row>
    <row r="274" spans="2:2" x14ac:dyDescent="0.25">
      <c r="B274" s="422"/>
    </row>
    <row r="275" spans="2:2" x14ac:dyDescent="0.25">
      <c r="B275" s="422"/>
    </row>
    <row r="276" spans="2:2" x14ac:dyDescent="0.25">
      <c r="B276" s="422"/>
    </row>
    <row r="277" spans="2:2" x14ac:dyDescent="0.25">
      <c r="B277" s="422"/>
    </row>
    <row r="278" spans="2:2" x14ac:dyDescent="0.25">
      <c r="B278" s="422"/>
    </row>
    <row r="279" spans="2:2" x14ac:dyDescent="0.25">
      <c r="B279" s="422"/>
    </row>
    <row r="280" spans="2:2" x14ac:dyDescent="0.25">
      <c r="B280" s="422"/>
    </row>
    <row r="281" spans="2:2" x14ac:dyDescent="0.25">
      <c r="B281" s="422"/>
    </row>
    <row r="282" spans="2:2" x14ac:dyDescent="0.25">
      <c r="B282" s="422"/>
    </row>
    <row r="283" spans="2:2" x14ac:dyDescent="0.25">
      <c r="B283" s="422"/>
    </row>
    <row r="284" spans="2:2" x14ac:dyDescent="0.25">
      <c r="B284" s="422"/>
    </row>
    <row r="285" spans="2:2" x14ac:dyDescent="0.25">
      <c r="B285" s="422"/>
    </row>
    <row r="286" spans="2:2" x14ac:dyDescent="0.25">
      <c r="B286" s="422"/>
    </row>
    <row r="287" spans="2:2" x14ac:dyDescent="0.25">
      <c r="B287" s="422"/>
    </row>
    <row r="288" spans="2:2" x14ac:dyDescent="0.25">
      <c r="B288" s="422"/>
    </row>
    <row r="289" spans="2:56" x14ac:dyDescent="0.25">
      <c r="B289" s="422"/>
    </row>
    <row r="290" spans="2:56" x14ac:dyDescent="0.25">
      <c r="B290" s="422"/>
    </row>
    <row r="291" spans="2:56" x14ac:dyDescent="0.25">
      <c r="B291" s="422"/>
    </row>
    <row r="292" spans="2:56" x14ac:dyDescent="0.25">
      <c r="B292" s="422"/>
    </row>
    <row r="293" spans="2:56" x14ac:dyDescent="0.25">
      <c r="B293" s="422"/>
    </row>
    <row r="294" spans="2:56" x14ac:dyDescent="0.25">
      <c r="B294" s="422"/>
    </row>
    <row r="295" spans="2:56" x14ac:dyDescent="0.25">
      <c r="B295" s="422"/>
    </row>
    <row r="296" spans="2:56" x14ac:dyDescent="0.25">
      <c r="B296" s="422"/>
      <c r="C296" s="436"/>
      <c r="D296" s="437"/>
      <c r="E296" s="437"/>
      <c r="F296" s="438"/>
      <c r="G296" s="434"/>
      <c r="H296" s="434"/>
      <c r="I296" s="434"/>
      <c r="J296" s="434"/>
      <c r="K296" s="434"/>
      <c r="L296" s="434"/>
      <c r="M296" s="434"/>
      <c r="N296" s="434"/>
      <c r="O296" s="434"/>
      <c r="P296" s="434"/>
      <c r="Q296" s="434"/>
      <c r="R296" s="434"/>
      <c r="S296" s="434"/>
      <c r="T296" s="434"/>
      <c r="U296" s="434"/>
      <c r="V296" s="434"/>
      <c r="W296" s="434"/>
      <c r="X296" s="434"/>
      <c r="Y296" s="434"/>
      <c r="Z296" s="434"/>
      <c r="AA296" s="434"/>
      <c r="AB296" s="434"/>
      <c r="AC296" s="434"/>
      <c r="AD296" s="434"/>
      <c r="AE296" s="434"/>
      <c r="AF296" s="434"/>
      <c r="AG296" s="434"/>
      <c r="AH296" s="434"/>
      <c r="AI296" s="434"/>
      <c r="AJ296" s="434"/>
      <c r="AK296" s="434"/>
      <c r="AL296" s="434"/>
      <c r="AM296" s="434"/>
      <c r="AN296" s="434"/>
      <c r="AO296" s="434"/>
      <c r="AP296" s="434"/>
      <c r="AQ296" s="434"/>
      <c r="AR296" s="434"/>
      <c r="AS296" s="434"/>
      <c r="AT296" s="434"/>
      <c r="AU296" s="434"/>
      <c r="AV296" s="434"/>
      <c r="AW296" s="434"/>
      <c r="AX296" s="434"/>
      <c r="AY296" s="434"/>
      <c r="AZ296" s="434"/>
      <c r="BA296" s="434"/>
      <c r="BB296" s="434"/>
      <c r="BC296" s="434"/>
      <c r="BD296" s="434"/>
    </row>
    <row r="297" spans="2:56" x14ac:dyDescent="0.25">
      <c r="B297" s="422"/>
      <c r="C297" s="436"/>
      <c r="D297" s="437"/>
      <c r="E297" s="437"/>
      <c r="F297" s="438"/>
      <c r="G297" s="434"/>
      <c r="H297" s="434"/>
      <c r="I297" s="434"/>
      <c r="J297" s="434"/>
      <c r="K297" s="434"/>
      <c r="L297" s="434"/>
      <c r="M297" s="434"/>
      <c r="N297" s="434"/>
      <c r="O297" s="434"/>
      <c r="P297" s="434"/>
      <c r="Q297" s="434"/>
      <c r="R297" s="434"/>
      <c r="S297" s="434"/>
      <c r="T297" s="434"/>
      <c r="U297" s="434"/>
      <c r="V297" s="434"/>
      <c r="W297" s="434"/>
      <c r="X297" s="434"/>
      <c r="Y297" s="434"/>
      <c r="Z297" s="434"/>
      <c r="AA297" s="434"/>
      <c r="AB297" s="434"/>
      <c r="AC297" s="434"/>
      <c r="AD297" s="434"/>
      <c r="AE297" s="434"/>
      <c r="AF297" s="434"/>
      <c r="AG297" s="434"/>
      <c r="AH297" s="434"/>
      <c r="AI297" s="434"/>
      <c r="AJ297" s="434"/>
      <c r="AK297" s="434"/>
      <c r="AL297" s="434"/>
      <c r="AM297" s="434"/>
      <c r="AN297" s="434"/>
      <c r="AO297" s="434"/>
      <c r="AP297" s="434"/>
      <c r="AQ297" s="434"/>
      <c r="AR297" s="434"/>
      <c r="AS297" s="434"/>
      <c r="AT297" s="434"/>
      <c r="AU297" s="434"/>
      <c r="AV297" s="434"/>
      <c r="AW297" s="434"/>
      <c r="AX297" s="434"/>
      <c r="AY297" s="434"/>
      <c r="AZ297" s="434"/>
      <c r="BA297" s="434"/>
      <c r="BB297" s="434"/>
      <c r="BC297" s="434"/>
      <c r="BD297" s="434"/>
    </row>
    <row r="298" spans="2:56" x14ac:dyDescent="0.25">
      <c r="B298" s="422"/>
      <c r="C298" s="436"/>
      <c r="D298" s="437"/>
      <c r="E298" s="437"/>
      <c r="F298" s="438"/>
      <c r="G298" s="434"/>
      <c r="H298" s="434"/>
      <c r="I298" s="434"/>
      <c r="J298" s="434"/>
      <c r="K298" s="434"/>
      <c r="L298" s="434"/>
      <c r="M298" s="434"/>
      <c r="N298" s="434"/>
      <c r="O298" s="434"/>
      <c r="P298" s="434"/>
      <c r="Q298" s="434"/>
      <c r="R298" s="434"/>
      <c r="S298" s="434"/>
      <c r="T298" s="434"/>
      <c r="U298" s="434"/>
      <c r="V298" s="434"/>
      <c r="W298" s="434"/>
      <c r="X298" s="434"/>
      <c r="Y298" s="434"/>
      <c r="Z298" s="434"/>
      <c r="AA298" s="434"/>
      <c r="AB298" s="434"/>
      <c r="AC298" s="434"/>
      <c r="AD298" s="434"/>
      <c r="AE298" s="434"/>
      <c r="AF298" s="434"/>
      <c r="AG298" s="434"/>
      <c r="AH298" s="434"/>
      <c r="AI298" s="434"/>
      <c r="AJ298" s="434"/>
      <c r="AK298" s="434"/>
      <c r="AL298" s="434"/>
      <c r="AM298" s="434"/>
      <c r="AN298" s="434"/>
      <c r="AO298" s="434"/>
      <c r="AP298" s="434"/>
      <c r="AQ298" s="434"/>
      <c r="AR298" s="434"/>
      <c r="AS298" s="434"/>
      <c r="AT298" s="434"/>
      <c r="AU298" s="434"/>
      <c r="AV298" s="434"/>
      <c r="AW298" s="434"/>
      <c r="AX298" s="434"/>
      <c r="AY298" s="434"/>
      <c r="AZ298" s="434"/>
      <c r="BA298" s="434"/>
      <c r="BB298" s="434"/>
      <c r="BC298" s="434"/>
      <c r="BD298" s="434"/>
    </row>
    <row r="299" spans="2:56" x14ac:dyDescent="0.25">
      <c r="B299" s="422"/>
    </row>
    <row r="300" spans="2:56" x14ac:dyDescent="0.25">
      <c r="B300" s="422"/>
    </row>
    <row r="301" spans="2:56" x14ac:dyDescent="0.25">
      <c r="B301" s="422"/>
    </row>
    <row r="302" spans="2:56" x14ac:dyDescent="0.25">
      <c r="B302" s="422"/>
    </row>
    <row r="303" spans="2:56" x14ac:dyDescent="0.25">
      <c r="B303" s="422"/>
    </row>
    <row r="304" spans="2:56" x14ac:dyDescent="0.25">
      <c r="B304" s="422"/>
    </row>
    <row r="305" spans="2:2" x14ac:dyDescent="0.25">
      <c r="B305" s="422"/>
    </row>
    <row r="306" spans="2:2" x14ac:dyDescent="0.25">
      <c r="B306" s="422"/>
    </row>
    <row r="307" spans="2:2" x14ac:dyDescent="0.25">
      <c r="B307" s="422"/>
    </row>
    <row r="308" spans="2:2" x14ac:dyDescent="0.25">
      <c r="B308" s="422"/>
    </row>
    <row r="309" spans="2:2" x14ac:dyDescent="0.25">
      <c r="B309" s="422"/>
    </row>
    <row r="310" spans="2:2" x14ac:dyDescent="0.25">
      <c r="B310" s="422"/>
    </row>
    <row r="311" spans="2:2" x14ac:dyDescent="0.25">
      <c r="B311" s="422"/>
    </row>
    <row r="312" spans="2:2" x14ac:dyDescent="0.25">
      <c r="B312" s="422"/>
    </row>
    <row r="313" spans="2:2" x14ac:dyDescent="0.25">
      <c r="B313" s="422"/>
    </row>
    <row r="314" spans="2:2" x14ac:dyDescent="0.25">
      <c r="B314" s="422"/>
    </row>
    <row r="315" spans="2:2" x14ac:dyDescent="0.25">
      <c r="B315" s="422"/>
    </row>
    <row r="316" spans="2:2" x14ac:dyDescent="0.25">
      <c r="B316" s="422"/>
    </row>
    <row r="317" spans="2:2" x14ac:dyDescent="0.25">
      <c r="B317" s="422"/>
    </row>
    <row r="318" spans="2:2" x14ac:dyDescent="0.25">
      <c r="B318" s="422"/>
    </row>
    <row r="319" spans="2:2" x14ac:dyDescent="0.25">
      <c r="B319" s="422"/>
    </row>
    <row r="320" spans="2:2" x14ac:dyDescent="0.25">
      <c r="B320" s="422"/>
    </row>
    <row r="321" spans="2:2" x14ac:dyDescent="0.25">
      <c r="B321" s="422"/>
    </row>
    <row r="322" spans="2:2" x14ac:dyDescent="0.25">
      <c r="B322" s="422"/>
    </row>
    <row r="323" spans="2:2" x14ac:dyDescent="0.25">
      <c r="B323" s="422"/>
    </row>
    <row r="324" spans="2:2" x14ac:dyDescent="0.25">
      <c r="B324" s="422"/>
    </row>
    <row r="325" spans="2:2" x14ac:dyDescent="0.25">
      <c r="B325" s="422"/>
    </row>
    <row r="326" spans="2:2" x14ac:dyDescent="0.25">
      <c r="B326" s="422"/>
    </row>
    <row r="327" spans="2:2" x14ac:dyDescent="0.25">
      <c r="B327" s="422"/>
    </row>
    <row r="328" spans="2:2" x14ac:dyDescent="0.25">
      <c r="B328" s="422"/>
    </row>
    <row r="329" spans="2:2" x14ac:dyDescent="0.25">
      <c r="B329" s="422"/>
    </row>
    <row r="330" spans="2:2" x14ac:dyDescent="0.25">
      <c r="B330" s="422"/>
    </row>
    <row r="331" spans="2:2" x14ac:dyDescent="0.25">
      <c r="B331" s="422"/>
    </row>
    <row r="332" spans="2:2" x14ac:dyDescent="0.25">
      <c r="B332" s="422"/>
    </row>
    <row r="333" spans="2:2" x14ac:dyDescent="0.25">
      <c r="B333" s="422"/>
    </row>
    <row r="334" spans="2:2" x14ac:dyDescent="0.25">
      <c r="B334" s="422"/>
    </row>
    <row r="335" spans="2:2" x14ac:dyDescent="0.25">
      <c r="B335" s="422"/>
    </row>
    <row r="336" spans="2:2" x14ac:dyDescent="0.25">
      <c r="B336" s="422"/>
    </row>
    <row r="337" spans="2:2" x14ac:dyDescent="0.25">
      <c r="B337" s="422"/>
    </row>
    <row r="338" spans="2:2" x14ac:dyDescent="0.25">
      <c r="B338" s="422"/>
    </row>
    <row r="339" spans="2:2" x14ac:dyDescent="0.25">
      <c r="B339" s="422"/>
    </row>
    <row r="340" spans="2:2" x14ac:dyDescent="0.25">
      <c r="B340" s="422"/>
    </row>
    <row r="341" spans="2:2" x14ac:dyDescent="0.25">
      <c r="B341" s="422"/>
    </row>
    <row r="342" spans="2:2" x14ac:dyDescent="0.25">
      <c r="B342" s="422"/>
    </row>
    <row r="343" spans="2:2" x14ac:dyDescent="0.25">
      <c r="B343" s="422"/>
    </row>
    <row r="344" spans="2:2" x14ac:dyDescent="0.25">
      <c r="B344" s="422"/>
    </row>
    <row r="345" spans="2:2" x14ac:dyDescent="0.25">
      <c r="B345" s="422"/>
    </row>
    <row r="346" spans="2:2" x14ac:dyDescent="0.25">
      <c r="B346" s="422"/>
    </row>
    <row r="347" spans="2:2" x14ac:dyDescent="0.25">
      <c r="B347" s="422"/>
    </row>
    <row r="348" spans="2:2" x14ac:dyDescent="0.25">
      <c r="B348" s="422"/>
    </row>
    <row r="349" spans="2:2" x14ac:dyDescent="0.25">
      <c r="B349" s="422"/>
    </row>
    <row r="350" spans="2:2" x14ac:dyDescent="0.25">
      <c r="B350" s="422"/>
    </row>
    <row r="351" spans="2:2" x14ac:dyDescent="0.25">
      <c r="B351" s="422"/>
    </row>
    <row r="352" spans="2:2" x14ac:dyDescent="0.25">
      <c r="B352" s="422"/>
    </row>
    <row r="353" spans="2:2" x14ac:dyDescent="0.25">
      <c r="B353" s="422"/>
    </row>
    <row r="354" spans="2:2" x14ac:dyDescent="0.25">
      <c r="B354" s="422"/>
    </row>
  </sheetData>
  <sheetProtection algorithmName="SHA-512" hashValue="slaNaHgF/JVtZgSSipitNYLuAo+kDD3EaU0oR2ZQiwuq1SKwiQ1o4d2M9uUMSZolQ4HFx4jhddmXs1+uMkzo8g==" saltValue="vblP+LDErSc8R6El+AFxNw==" spinCount="100000" sheet="1" objects="1" scenarios="1"/>
  <mergeCells count="34">
    <mergeCell ref="C81:C83"/>
    <mergeCell ref="C85:C87"/>
    <mergeCell ref="C90:C92"/>
    <mergeCell ref="C94:C96"/>
    <mergeCell ref="C47:C49"/>
    <mergeCell ref="C52:C54"/>
    <mergeCell ref="C56:C58"/>
    <mergeCell ref="C61:C63"/>
    <mergeCell ref="C65:C67"/>
    <mergeCell ref="C69:C78"/>
    <mergeCell ref="C43:C45"/>
    <mergeCell ref="B15:F15"/>
    <mergeCell ref="B17:G17"/>
    <mergeCell ref="B18:F18"/>
    <mergeCell ref="B19:F19"/>
    <mergeCell ref="B20:F20"/>
    <mergeCell ref="B21:F21"/>
    <mergeCell ref="B22:F22"/>
    <mergeCell ref="B23:F23"/>
    <mergeCell ref="B28:G28"/>
    <mergeCell ref="C34:C36"/>
    <mergeCell ref="C38:C40"/>
    <mergeCell ref="B14:F14"/>
    <mergeCell ref="B2:F2"/>
    <mergeCell ref="B3:F3"/>
    <mergeCell ref="B4:F4"/>
    <mergeCell ref="B6:G6"/>
    <mergeCell ref="B7:F7"/>
    <mergeCell ref="B8:F8"/>
    <mergeCell ref="B9:F9"/>
    <mergeCell ref="B10:F10"/>
    <mergeCell ref="B11:F11"/>
    <mergeCell ref="B12:F12"/>
    <mergeCell ref="B13:F13"/>
  </mergeCells>
  <dataValidations count="1">
    <dataValidation type="date" showInputMessage="1" showErrorMessage="1" sqref="G13:BD15" xr:uid="{00000000-0002-0000-0F00-000000000000}">
      <formula1>1</formula1>
      <formula2>47848</formula2>
    </dataValidation>
  </dataValidations>
  <hyperlinks>
    <hyperlink ref="A1" location="Sommaire!A1" display="Acc" xr:uid="{00000000-0004-0000-0F00-000000000000}"/>
  </hyperlink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8"/>
  <dimension ref="A1:G24"/>
  <sheetViews>
    <sheetView workbookViewId="0">
      <selection activeCell="G18" sqref="G18"/>
    </sheetView>
  </sheetViews>
  <sheetFormatPr baseColWidth="10" defaultRowHeight="15.75" x14ac:dyDescent="0.25"/>
  <cols>
    <col min="2" max="2" width="11.42578125" style="20"/>
    <col min="3" max="3" width="53.7109375" style="20" customWidth="1"/>
    <col min="4" max="4" width="6.140625" style="111" customWidth="1"/>
    <col min="5" max="5" width="40" style="111" customWidth="1"/>
    <col min="6" max="7" width="11.42578125" style="20"/>
  </cols>
  <sheetData>
    <row r="1" spans="1:5" x14ac:dyDescent="0.25">
      <c r="A1" s="243" t="s">
        <v>197</v>
      </c>
      <c r="B1" s="527" t="s">
        <v>186</v>
      </c>
      <c r="C1" s="528" t="s">
        <v>725</v>
      </c>
    </row>
    <row r="4" spans="1:5" ht="30" customHeight="1" x14ac:dyDescent="0.25">
      <c r="C4" s="501" t="s">
        <v>733</v>
      </c>
      <c r="D4" s="506"/>
    </row>
    <row r="5" spans="1:5" x14ac:dyDescent="0.25">
      <c r="C5" s="34"/>
      <c r="D5" s="502"/>
      <c r="E5" s="502"/>
    </row>
    <row r="7" spans="1:5" x14ac:dyDescent="0.25">
      <c r="C7" s="504" t="s">
        <v>732</v>
      </c>
      <c r="D7" s="505">
        <v>1</v>
      </c>
      <c r="E7" s="505"/>
    </row>
    <row r="8" spans="1:5" x14ac:dyDescent="0.25">
      <c r="C8" s="503"/>
      <c r="D8" s="505">
        <v>2</v>
      </c>
      <c r="E8" s="505"/>
    </row>
    <row r="9" spans="1:5" x14ac:dyDescent="0.25">
      <c r="C9" s="503"/>
      <c r="D9" s="505">
        <v>3</v>
      </c>
      <c r="E9" s="505"/>
    </row>
    <row r="10" spans="1:5" x14ac:dyDescent="0.25">
      <c r="C10" s="503"/>
      <c r="D10" s="505">
        <v>4</v>
      </c>
      <c r="E10" s="505"/>
    </row>
    <row r="11" spans="1:5" x14ac:dyDescent="0.25">
      <c r="C11" s="503"/>
      <c r="D11" s="505">
        <v>5</v>
      </c>
      <c r="E11" s="505"/>
    </row>
    <row r="12" spans="1:5" ht="15" x14ac:dyDescent="0.25">
      <c r="D12" s="20"/>
      <c r="E12" s="20"/>
    </row>
    <row r="14" spans="1:5" x14ac:dyDescent="0.25">
      <c r="C14" s="494" t="s">
        <v>731</v>
      </c>
      <c r="D14" s="506"/>
    </row>
    <row r="17" spans="3:5" x14ac:dyDescent="0.25">
      <c r="C17" s="494" t="s">
        <v>729</v>
      </c>
      <c r="E17" s="506"/>
    </row>
    <row r="20" spans="3:5" x14ac:dyDescent="0.25">
      <c r="C20" s="494" t="s">
        <v>730</v>
      </c>
      <c r="D20" s="505">
        <v>1</v>
      </c>
      <c r="E20" s="505"/>
    </row>
    <row r="21" spans="3:5" x14ac:dyDescent="0.25">
      <c r="D21" s="505">
        <v>2</v>
      </c>
      <c r="E21" s="505"/>
    </row>
    <row r="22" spans="3:5" x14ac:dyDescent="0.25">
      <c r="D22" s="505">
        <v>3</v>
      </c>
      <c r="E22" s="505"/>
    </row>
    <row r="23" spans="3:5" x14ac:dyDescent="0.25">
      <c r="D23" s="505">
        <v>4</v>
      </c>
      <c r="E23" s="505"/>
    </row>
    <row r="24" spans="3:5" x14ac:dyDescent="0.25">
      <c r="D24" s="505">
        <v>5</v>
      </c>
      <c r="E24" s="505"/>
    </row>
  </sheetData>
  <sheetProtection algorithmName="SHA-512" hashValue="mvs9OdcORZUo7lGfCRS1HpvacMDEVj0m/Xi3lzHFxd4vWngeNCLdt0Ou2Xsui7nvsdvLugJDTT3K+2RsM4eE7Q==" saltValue="cIDWN4zSnz7N7XwweeZxWA==" spinCount="100000" sheet="1" objects="1" scenarios="1"/>
  <dataValidations count="2">
    <dataValidation type="list" allowBlank="1" showInputMessage="1" showErrorMessage="1" sqref="D14 D4" xr:uid="{00000000-0002-0000-1000-000000000000}">
      <formula1>"Oui,Non"</formula1>
    </dataValidation>
    <dataValidation type="list" allowBlank="1" showInputMessage="1" showErrorMessage="1" sqref="E17" xr:uid="{00000000-0002-0000-1000-000001000000}">
      <formula1>"Sans reserves,Avec reserves"</formula1>
    </dataValidation>
  </dataValidations>
  <hyperlinks>
    <hyperlink ref="A1" location="Sommaire!A1" display="Acc" xr:uid="{00000000-0004-0000-10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4"/>
  <dimension ref="A3:H48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4" style="5" bestFit="1" customWidth="1"/>
    <col min="2" max="2" width="3.85546875" style="5" bestFit="1" customWidth="1"/>
    <col min="3" max="3" width="4" style="5" bestFit="1" customWidth="1"/>
    <col min="4" max="4" width="4.140625" style="5" bestFit="1" customWidth="1"/>
    <col min="5" max="5" width="2.140625" style="5" bestFit="1" customWidth="1"/>
    <col min="6" max="6" width="96.140625" bestFit="1" customWidth="1"/>
    <col min="7" max="256" width="11.42578125" customWidth="1"/>
  </cols>
  <sheetData>
    <row r="3" spans="1:8" x14ac:dyDescent="0.25">
      <c r="A3" s="4"/>
      <c r="B3" s="4"/>
      <c r="C3" s="4"/>
      <c r="D3" s="4" t="s">
        <v>81</v>
      </c>
      <c r="F3" s="2" t="s">
        <v>82</v>
      </c>
      <c r="G3" s="3"/>
      <c r="H3" s="1"/>
    </row>
    <row r="4" spans="1:8" x14ac:dyDescent="0.25">
      <c r="A4" s="4"/>
      <c r="B4" s="4"/>
      <c r="C4" s="4"/>
      <c r="D4" s="4" t="s">
        <v>101</v>
      </c>
      <c r="F4" s="2" t="s">
        <v>102</v>
      </c>
      <c r="G4" s="3"/>
      <c r="H4" s="1"/>
    </row>
    <row r="5" spans="1:8" x14ac:dyDescent="0.25">
      <c r="A5" s="4"/>
      <c r="B5" s="4"/>
      <c r="C5" s="4"/>
      <c r="D5" s="4" t="s">
        <v>103</v>
      </c>
      <c r="F5" s="2" t="s">
        <v>104</v>
      </c>
      <c r="G5" s="3"/>
      <c r="H5" s="1"/>
    </row>
    <row r="6" spans="1:8" x14ac:dyDescent="0.25">
      <c r="A6" s="4"/>
      <c r="B6" s="4"/>
      <c r="C6" s="4"/>
      <c r="D6" s="4" t="s">
        <v>108</v>
      </c>
      <c r="F6" s="2" t="s">
        <v>109</v>
      </c>
      <c r="G6" s="3"/>
      <c r="H6" s="1"/>
    </row>
    <row r="7" spans="1:8" x14ac:dyDescent="0.25">
      <c r="A7" s="4"/>
      <c r="B7" s="4"/>
      <c r="C7" s="4"/>
      <c r="D7" s="4" t="s">
        <v>137</v>
      </c>
      <c r="F7" s="2" t="s">
        <v>138</v>
      </c>
      <c r="G7" s="3"/>
      <c r="H7" s="1"/>
    </row>
    <row r="10" spans="1:8" x14ac:dyDescent="0.25">
      <c r="F10" s="10" t="s">
        <v>195</v>
      </c>
    </row>
    <row r="11" spans="1:8" x14ac:dyDescent="0.25">
      <c r="F11" s="10"/>
    </row>
    <row r="12" spans="1:8" x14ac:dyDescent="0.25">
      <c r="A12" s="4"/>
      <c r="B12" s="4"/>
      <c r="C12" s="4"/>
      <c r="D12" s="4" t="s">
        <v>57</v>
      </c>
      <c r="E12" s="4" t="s">
        <v>186</v>
      </c>
      <c r="F12" s="2" t="s">
        <v>187</v>
      </c>
      <c r="G12" s="9" t="e">
        <v>#REF!</v>
      </c>
    </row>
    <row r="13" spans="1:8" x14ac:dyDescent="0.25">
      <c r="A13" s="4"/>
      <c r="B13" s="4"/>
      <c r="C13" s="4"/>
      <c r="D13" s="4" t="s">
        <v>58</v>
      </c>
      <c r="E13" s="4" t="s">
        <v>186</v>
      </c>
      <c r="F13" s="2" t="s">
        <v>59</v>
      </c>
      <c r="G13" s="9" t="e">
        <v>#REF!</v>
      </c>
    </row>
    <row r="14" spans="1:8" x14ac:dyDescent="0.25">
      <c r="A14" s="4"/>
      <c r="B14" s="4"/>
      <c r="C14" s="4"/>
      <c r="D14" s="4" t="s">
        <v>60</v>
      </c>
      <c r="E14" s="4" t="s">
        <v>186</v>
      </c>
      <c r="F14" s="2" t="s">
        <v>61</v>
      </c>
      <c r="G14" s="9" t="e">
        <v>#REF!</v>
      </c>
    </row>
    <row r="15" spans="1:8" x14ac:dyDescent="0.25">
      <c r="A15" s="4"/>
      <c r="B15" s="4"/>
      <c r="C15" s="4"/>
      <c r="D15" s="4" t="s">
        <v>62</v>
      </c>
      <c r="E15" s="4" t="s">
        <v>186</v>
      </c>
      <c r="F15" s="2" t="s">
        <v>63</v>
      </c>
      <c r="G15" s="9" t="e">
        <v>#REF!</v>
      </c>
    </row>
    <row r="16" spans="1:8" x14ac:dyDescent="0.25">
      <c r="A16" s="4"/>
      <c r="B16" s="4"/>
      <c r="C16" s="4"/>
      <c r="D16" s="4" t="s">
        <v>8</v>
      </c>
      <c r="E16" s="4" t="s">
        <v>188</v>
      </c>
      <c r="F16" s="2" t="s">
        <v>64</v>
      </c>
      <c r="G16" s="9" t="e">
        <v>#REF!</v>
      </c>
    </row>
    <row r="17" spans="1:7" x14ac:dyDescent="0.25">
      <c r="A17" s="4"/>
      <c r="B17" s="4"/>
      <c r="C17" s="4"/>
      <c r="D17" s="4" t="s">
        <v>14</v>
      </c>
      <c r="E17" s="4" t="s">
        <v>186</v>
      </c>
      <c r="F17" s="2" t="s">
        <v>65</v>
      </c>
      <c r="G17" s="9" t="e">
        <v>#REF!</v>
      </c>
    </row>
    <row r="18" spans="1:7" x14ac:dyDescent="0.25">
      <c r="A18" s="4"/>
      <c r="B18" s="4"/>
      <c r="C18" s="4"/>
      <c r="D18" s="4" t="s">
        <v>16</v>
      </c>
      <c r="E18" s="4" t="s">
        <v>186</v>
      </c>
      <c r="F18" s="2" t="s">
        <v>66</v>
      </c>
      <c r="G18" s="9" t="e">
        <v>#REF!</v>
      </c>
    </row>
    <row r="19" spans="1:7" x14ac:dyDescent="0.25">
      <c r="A19" s="4"/>
      <c r="B19" s="4"/>
      <c r="C19" s="4"/>
      <c r="D19" s="4" t="s">
        <v>18</v>
      </c>
      <c r="E19" s="4" t="s">
        <v>188</v>
      </c>
      <c r="F19" s="2" t="s">
        <v>67</v>
      </c>
      <c r="G19" s="9" t="e">
        <v>#REF!</v>
      </c>
    </row>
    <row r="22" spans="1:7" x14ac:dyDescent="0.25">
      <c r="F22" s="10" t="s">
        <v>196</v>
      </c>
    </row>
    <row r="23" spans="1:7" x14ac:dyDescent="0.25">
      <c r="F23" s="10"/>
    </row>
    <row r="24" spans="1:7" x14ac:dyDescent="0.25">
      <c r="A24" s="4"/>
      <c r="B24" s="4"/>
      <c r="C24" s="4"/>
      <c r="D24" s="4" t="s">
        <v>115</v>
      </c>
      <c r="E24" s="4" t="s">
        <v>186</v>
      </c>
      <c r="F24" s="2" t="s">
        <v>189</v>
      </c>
      <c r="G24" s="6">
        <v>0</v>
      </c>
    </row>
    <row r="25" spans="1:7" x14ac:dyDescent="0.25">
      <c r="A25" s="4"/>
      <c r="B25" s="4"/>
      <c r="C25" s="4"/>
      <c r="D25" s="4" t="s">
        <v>10</v>
      </c>
      <c r="E25" s="4" t="s">
        <v>186</v>
      </c>
      <c r="F25" s="2" t="s">
        <v>116</v>
      </c>
      <c r="G25" s="6">
        <v>0</v>
      </c>
    </row>
    <row r="26" spans="1:7" x14ac:dyDescent="0.25">
      <c r="A26" s="4"/>
      <c r="B26" s="4"/>
      <c r="C26" s="4"/>
      <c r="D26" s="4" t="s">
        <v>14</v>
      </c>
      <c r="E26" s="4" t="s">
        <v>186</v>
      </c>
      <c r="F26" s="2" t="s">
        <v>15</v>
      </c>
      <c r="G26" s="6">
        <v>0</v>
      </c>
    </row>
    <row r="27" spans="1:7" x14ac:dyDescent="0.25">
      <c r="A27" s="4"/>
      <c r="B27" s="4"/>
      <c r="C27" s="4"/>
      <c r="D27" s="4" t="s">
        <v>16</v>
      </c>
      <c r="E27" s="4" t="s">
        <v>186</v>
      </c>
      <c r="F27" s="2" t="s">
        <v>17</v>
      </c>
      <c r="G27" s="6">
        <v>0</v>
      </c>
    </row>
    <row r="28" spans="1:7" x14ac:dyDescent="0.25">
      <c r="A28" s="4"/>
      <c r="B28" s="4"/>
      <c r="C28" s="4"/>
      <c r="D28" s="4" t="s">
        <v>119</v>
      </c>
      <c r="E28" s="4" t="s">
        <v>186</v>
      </c>
      <c r="F28" s="2" t="s">
        <v>190</v>
      </c>
      <c r="G28" s="6">
        <v>0</v>
      </c>
    </row>
    <row r="29" spans="1:7" x14ac:dyDescent="0.25">
      <c r="A29" s="4"/>
      <c r="B29" s="4"/>
      <c r="C29" s="4"/>
      <c r="D29" s="4" t="s">
        <v>120</v>
      </c>
      <c r="E29" s="4" t="s">
        <v>186</v>
      </c>
      <c r="F29" s="2" t="s">
        <v>172</v>
      </c>
      <c r="G29" s="6">
        <v>0</v>
      </c>
    </row>
    <row r="30" spans="1:7" x14ac:dyDescent="0.25">
      <c r="A30" s="4"/>
      <c r="B30" s="4" t="s">
        <v>177</v>
      </c>
      <c r="C30" s="4" t="s">
        <v>178</v>
      </c>
      <c r="D30" s="4" t="s">
        <v>179</v>
      </c>
      <c r="E30" s="4" t="s">
        <v>186</v>
      </c>
      <c r="F30" s="2" t="s">
        <v>191</v>
      </c>
      <c r="G30" s="6">
        <v>0</v>
      </c>
    </row>
    <row r="31" spans="1:7" x14ac:dyDescent="0.25">
      <c r="A31" s="4" t="s">
        <v>173</v>
      </c>
      <c r="B31" s="4" t="s">
        <v>174</v>
      </c>
      <c r="C31" s="4" t="s">
        <v>175</v>
      </c>
      <c r="D31" s="4" t="s">
        <v>176</v>
      </c>
      <c r="E31" s="4" t="s">
        <v>186</v>
      </c>
      <c r="F31" s="2" t="s">
        <v>171</v>
      </c>
      <c r="G31" s="6" t="e">
        <v>#REF!</v>
      </c>
    </row>
    <row r="32" spans="1:7" ht="15.75" thickBot="1" x14ac:dyDescent="0.3"/>
    <row r="33" spans="1:7" ht="15.75" thickBot="1" x14ac:dyDescent="0.3">
      <c r="D33" s="4" t="s">
        <v>29</v>
      </c>
      <c r="E33" s="4"/>
      <c r="F33" s="2" t="s">
        <v>170</v>
      </c>
      <c r="G33" s="7" t="e">
        <f>#REF!</f>
        <v>#REF!</v>
      </c>
    </row>
    <row r="34" spans="1:7" x14ac:dyDescent="0.25">
      <c r="D34" s="4" t="s">
        <v>31</v>
      </c>
      <c r="E34" s="4" t="s">
        <v>186</v>
      </c>
      <c r="F34" s="2" t="s">
        <v>32</v>
      </c>
      <c r="G34" s="8" t="e">
        <f>Sommaire!#REF!</f>
        <v>#REF!</v>
      </c>
    </row>
    <row r="35" spans="1:7" x14ac:dyDescent="0.25">
      <c r="D35" s="4" t="s">
        <v>121</v>
      </c>
      <c r="E35" s="4" t="s">
        <v>186</v>
      </c>
      <c r="F35" s="2" t="s">
        <v>122</v>
      </c>
      <c r="G35" s="8" t="e">
        <v>#REF!</v>
      </c>
    </row>
    <row r="36" spans="1:7" x14ac:dyDescent="0.25">
      <c r="D36" s="4" t="s">
        <v>54</v>
      </c>
      <c r="E36" s="4" t="s">
        <v>186</v>
      </c>
      <c r="F36" s="2" t="s">
        <v>123</v>
      </c>
      <c r="G36" s="8" t="e">
        <v>#REF!</v>
      </c>
    </row>
    <row r="37" spans="1:7" ht="15.75" thickBot="1" x14ac:dyDescent="0.3">
      <c r="D37" s="4" t="s">
        <v>35</v>
      </c>
      <c r="E37" s="4" t="s">
        <v>186</v>
      </c>
      <c r="F37" s="2" t="s">
        <v>124</v>
      </c>
      <c r="G37" s="8" t="e">
        <f>Sommaire!#REF!</f>
        <v>#REF!</v>
      </c>
    </row>
    <row r="38" spans="1:7" ht="15.75" thickBot="1" x14ac:dyDescent="0.3">
      <c r="D38" s="4" t="s">
        <v>39</v>
      </c>
      <c r="E38" s="4"/>
      <c r="F38" s="2" t="s">
        <v>125</v>
      </c>
      <c r="G38" s="7" t="e">
        <f>Sommaire!#REF!</f>
        <v>#REF!</v>
      </c>
    </row>
    <row r="39" spans="1:7" x14ac:dyDescent="0.25">
      <c r="D39" s="4" t="s">
        <v>40</v>
      </c>
      <c r="E39" s="4" t="s">
        <v>186</v>
      </c>
      <c r="F39" s="2" t="s">
        <v>192</v>
      </c>
      <c r="G39" s="8" t="e">
        <v>#REF!</v>
      </c>
    </row>
    <row r="40" spans="1:7" x14ac:dyDescent="0.25">
      <c r="D40" s="4" t="s">
        <v>37</v>
      </c>
      <c r="E40" s="4" t="s">
        <v>186</v>
      </c>
      <c r="F40" s="2" t="s">
        <v>38</v>
      </c>
      <c r="G40" s="8">
        <f>'R02'!G16</f>
        <v>0</v>
      </c>
    </row>
    <row r="41" spans="1:7" x14ac:dyDescent="0.25">
      <c r="D41" s="4" t="s">
        <v>56</v>
      </c>
      <c r="E41" s="4" t="s">
        <v>186</v>
      </c>
      <c r="F41" s="2" t="s">
        <v>126</v>
      </c>
      <c r="G41" s="8">
        <f>'R02'!G18</f>
        <v>0</v>
      </c>
    </row>
    <row r="42" spans="1:7" x14ac:dyDescent="0.25">
      <c r="D42" s="4" t="s">
        <v>42</v>
      </c>
      <c r="E42" s="4" t="s">
        <v>186</v>
      </c>
      <c r="F42" s="2" t="s">
        <v>127</v>
      </c>
      <c r="G42" s="8" t="e">
        <f>Sommaire!#REF!</f>
        <v>#REF!</v>
      </c>
    </row>
    <row r="43" spans="1:7" x14ac:dyDescent="0.25">
      <c r="D43" s="4" t="s">
        <v>44</v>
      </c>
      <c r="E43" s="4" t="s">
        <v>186</v>
      </c>
      <c r="F43" s="2" t="s">
        <v>128</v>
      </c>
      <c r="G43" s="8" t="e">
        <f>Sommaire!#REF!</f>
        <v>#REF!</v>
      </c>
    </row>
    <row r="44" spans="1:7" x14ac:dyDescent="0.25">
      <c r="D44" s="4" t="s">
        <v>46</v>
      </c>
      <c r="E44" s="4" t="s">
        <v>186</v>
      </c>
      <c r="F44" s="2" t="s">
        <v>47</v>
      </c>
      <c r="G44" s="8" t="e">
        <f>Sommaire!#REF!</f>
        <v>#REF!</v>
      </c>
    </row>
    <row r="45" spans="1:7" x14ac:dyDescent="0.25">
      <c r="D45" s="4" t="s">
        <v>129</v>
      </c>
      <c r="E45" s="4" t="s">
        <v>186</v>
      </c>
      <c r="F45" s="2" t="s">
        <v>130</v>
      </c>
      <c r="G45" s="8" t="e">
        <v>#REF!</v>
      </c>
    </row>
    <row r="46" spans="1:7" x14ac:dyDescent="0.25">
      <c r="D46" s="4" t="s">
        <v>131</v>
      </c>
      <c r="E46" s="4" t="s">
        <v>186</v>
      </c>
      <c r="F46" s="2" t="s">
        <v>132</v>
      </c>
      <c r="G46" s="8" t="e">
        <v>#REF!</v>
      </c>
    </row>
    <row r="47" spans="1:7" x14ac:dyDescent="0.25">
      <c r="C47" s="4" t="s">
        <v>184</v>
      </c>
      <c r="D47" s="4" t="s">
        <v>185</v>
      </c>
      <c r="E47" s="4" t="s">
        <v>186</v>
      </c>
      <c r="F47" s="2" t="s">
        <v>133</v>
      </c>
      <c r="G47" s="8" t="e">
        <v>#REF!</v>
      </c>
    </row>
    <row r="48" spans="1:7" x14ac:dyDescent="0.25">
      <c r="A48" s="4" t="s">
        <v>183</v>
      </c>
      <c r="B48" s="4" t="s">
        <v>182</v>
      </c>
      <c r="C48" s="4" t="s">
        <v>181</v>
      </c>
      <c r="D48" s="4" t="s">
        <v>180</v>
      </c>
      <c r="E48" s="4" t="s">
        <v>186</v>
      </c>
      <c r="F48" s="2" t="s">
        <v>134</v>
      </c>
      <c r="G48" s="8" t="e">
        <v>#REF!</v>
      </c>
    </row>
  </sheetData>
  <sheetProtection algorithmName="SHA-512" hashValue="wadEfCQ0LjpUU3uK6eHHBZhbTFwCpej6GcOflpocqC8CAYl8b1bxKmiy6bQ3hfHIUw08A3qAx/hYhdGLhpICYQ==" saltValue="e1fZYgljlbtM5XeZGOZSEw==" spinCount="100000" sheet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J369"/>
  <sheetViews>
    <sheetView zoomScale="85" zoomScaleNormal="85" workbookViewId="0">
      <pane xSplit="2" ySplit="4" topLeftCell="C5" activePane="bottomRight" state="frozen"/>
      <selection activeCell="F166" sqref="F166"/>
      <selection pane="topRight" activeCell="F166" sqref="F166"/>
      <selection pane="bottomLeft" activeCell="F166" sqref="F166"/>
      <selection pane="bottomRight" activeCell="F12" sqref="F12"/>
    </sheetView>
  </sheetViews>
  <sheetFormatPr baseColWidth="10" defaultColWidth="9.140625" defaultRowHeight="15.75" x14ac:dyDescent="0.25"/>
  <cols>
    <col min="1" max="2" width="7.5703125" style="20" customWidth="1"/>
    <col min="3" max="3" width="13.5703125" style="89" bestFit="1" customWidth="1"/>
    <col min="4" max="4" width="8.140625" style="462" bestFit="1" customWidth="1"/>
    <col min="5" max="5" width="94.85546875" style="90" customWidth="1"/>
    <col min="6" max="6" width="14.7109375" style="40" customWidth="1"/>
    <col min="7" max="8" width="12.85546875" style="114" customWidth="1"/>
    <col min="9" max="9" width="11.42578125" style="111" hidden="1" customWidth="1"/>
    <col min="10" max="10" width="11.42578125" style="20" hidden="1" customWidth="1"/>
    <col min="11" max="256" width="11.42578125" customWidth="1"/>
  </cols>
  <sheetData>
    <row r="1" spans="1:10" x14ac:dyDescent="0.25">
      <c r="C1" s="85"/>
      <c r="D1" s="77"/>
      <c r="E1" s="86"/>
    </row>
    <row r="2" spans="1:10" x14ac:dyDescent="0.25">
      <c r="E2" s="93"/>
      <c r="F2" s="115"/>
      <c r="G2" s="77"/>
      <c r="H2" s="77"/>
    </row>
    <row r="3" spans="1:10" ht="15.75" customHeight="1" x14ac:dyDescent="0.25">
      <c r="C3" s="534"/>
      <c r="D3" s="532" t="s">
        <v>723</v>
      </c>
      <c r="E3" s="532" t="s">
        <v>719</v>
      </c>
      <c r="F3" s="537" t="s">
        <v>347</v>
      </c>
      <c r="G3" s="537" t="s">
        <v>50</v>
      </c>
      <c r="H3" s="537"/>
    </row>
    <row r="4" spans="1:10" ht="15.75" customHeight="1" x14ac:dyDescent="0.25">
      <c r="C4" s="535"/>
      <c r="D4" s="533"/>
      <c r="E4" s="533"/>
      <c r="F4" s="537"/>
      <c r="G4" s="112" t="s">
        <v>494</v>
      </c>
      <c r="H4" s="112" t="s">
        <v>380</v>
      </c>
    </row>
    <row r="5" spans="1:10" x14ac:dyDescent="0.25">
      <c r="C5" s="457"/>
      <c r="D5" s="458"/>
      <c r="E5" s="457" t="s">
        <v>703</v>
      </c>
      <c r="F5" s="457"/>
      <c r="G5" s="457"/>
      <c r="H5" s="457"/>
    </row>
    <row r="6" spans="1:10" x14ac:dyDescent="0.25">
      <c r="C6" s="444" t="s">
        <v>51</v>
      </c>
      <c r="D6" s="459" t="s">
        <v>51</v>
      </c>
      <c r="E6" s="113" t="s">
        <v>0</v>
      </c>
      <c r="F6" s="246" t="str">
        <f>+'R01'!I43</f>
        <v/>
      </c>
      <c r="G6" s="117">
        <v>0</v>
      </c>
      <c r="H6" s="117">
        <v>2</v>
      </c>
      <c r="I6" s="111">
        <f>+IF(H6=0,G6*10000,H6)</f>
        <v>2</v>
      </c>
      <c r="J6" s="20">
        <f>+I6*2000</f>
        <v>4000</v>
      </c>
    </row>
    <row r="7" spans="1:10" ht="31.5" x14ac:dyDescent="0.25">
      <c r="C7" s="444" t="s">
        <v>78</v>
      </c>
      <c r="D7" s="459" t="s">
        <v>78</v>
      </c>
      <c r="E7" s="113" t="s">
        <v>52</v>
      </c>
      <c r="F7" s="246" t="str">
        <f>+'R02'!I38</f>
        <v/>
      </c>
      <c r="G7" s="117">
        <v>1</v>
      </c>
      <c r="H7" s="118"/>
      <c r="I7" s="111">
        <f>+IF(H7=0,G7*10000,H7)</f>
        <v>10000</v>
      </c>
      <c r="J7" s="20">
        <f t="shared" ref="J7:J45" si="0">+I7*2000</f>
        <v>20000000</v>
      </c>
    </row>
    <row r="8" spans="1:10" ht="31.5" x14ac:dyDescent="0.25">
      <c r="C8" s="444" t="s">
        <v>105</v>
      </c>
      <c r="D8" s="459" t="s">
        <v>105</v>
      </c>
      <c r="E8" s="113" t="s">
        <v>79</v>
      </c>
      <c r="F8" s="246" t="str">
        <f>+'R03'!I38</f>
        <v/>
      </c>
      <c r="G8" s="117">
        <v>0</v>
      </c>
      <c r="H8" s="117">
        <v>0.1</v>
      </c>
      <c r="I8" s="111">
        <f t="shared" ref="I8:I45" si="1">+IF(H8=0,G8*10000,H8)</f>
        <v>0.1</v>
      </c>
      <c r="J8" s="20">
        <f t="shared" si="0"/>
        <v>200</v>
      </c>
    </row>
    <row r="9" spans="1:10" x14ac:dyDescent="0.25">
      <c r="C9" s="444" t="s">
        <v>110</v>
      </c>
      <c r="D9" s="459" t="s">
        <v>110</v>
      </c>
      <c r="E9" s="113" t="s">
        <v>106</v>
      </c>
      <c r="F9" s="246" t="str">
        <f>+'R04'!I38</f>
        <v/>
      </c>
      <c r="G9" s="117">
        <v>0</v>
      </c>
      <c r="H9" s="117">
        <v>0.1</v>
      </c>
      <c r="I9" s="111">
        <f t="shared" si="1"/>
        <v>0.1</v>
      </c>
      <c r="J9" s="20">
        <f t="shared" si="0"/>
        <v>200</v>
      </c>
    </row>
    <row r="10" spans="1:10" x14ac:dyDescent="0.25">
      <c r="C10" s="444" t="s">
        <v>135</v>
      </c>
      <c r="D10" s="459" t="s">
        <v>135</v>
      </c>
      <c r="E10" s="113" t="s">
        <v>111</v>
      </c>
      <c r="F10" s="246" t="str">
        <f>+'R05'!I53</f>
        <v/>
      </c>
      <c r="G10" s="117">
        <v>1</v>
      </c>
      <c r="H10" s="118"/>
      <c r="I10" s="111">
        <f t="shared" si="1"/>
        <v>10000</v>
      </c>
      <c r="J10" s="20">
        <f t="shared" si="0"/>
        <v>20000000</v>
      </c>
    </row>
    <row r="11" spans="1:10" ht="31.5" x14ac:dyDescent="0.25">
      <c r="C11" s="444" t="s">
        <v>139</v>
      </c>
      <c r="D11" s="459" t="s">
        <v>139</v>
      </c>
      <c r="E11" s="113" t="s">
        <v>136</v>
      </c>
      <c r="F11" s="246" t="str">
        <f>+'R06'!I32</f>
        <v/>
      </c>
      <c r="G11" s="117">
        <v>0</v>
      </c>
      <c r="H11" s="117">
        <v>0.05</v>
      </c>
      <c r="I11" s="111">
        <f t="shared" si="1"/>
        <v>0.05</v>
      </c>
      <c r="J11" s="20">
        <f t="shared" si="0"/>
        <v>100</v>
      </c>
    </row>
    <row r="12" spans="1:10" x14ac:dyDescent="0.25">
      <c r="C12" s="444" t="s">
        <v>142</v>
      </c>
      <c r="D12" s="459" t="s">
        <v>142</v>
      </c>
      <c r="E12" s="113" t="s">
        <v>140</v>
      </c>
      <c r="F12" s="246" t="str">
        <f>+'R07'!I18</f>
        <v>ND</v>
      </c>
      <c r="G12" s="117">
        <v>0.15</v>
      </c>
      <c r="H12" s="117"/>
      <c r="I12" s="111">
        <f t="shared" si="1"/>
        <v>1500</v>
      </c>
      <c r="J12" s="20">
        <f t="shared" si="0"/>
        <v>3000000</v>
      </c>
    </row>
    <row r="13" spans="1:10" x14ac:dyDescent="0.25">
      <c r="C13" s="444" t="s">
        <v>147</v>
      </c>
      <c r="D13" s="459" t="s">
        <v>147</v>
      </c>
      <c r="E13" s="113" t="s">
        <v>143</v>
      </c>
      <c r="F13" s="246" t="str">
        <f>+'R08'!I40</f>
        <v/>
      </c>
      <c r="G13" s="117">
        <v>0.15</v>
      </c>
      <c r="H13" s="117"/>
      <c r="I13" s="111">
        <f t="shared" si="1"/>
        <v>1500</v>
      </c>
      <c r="J13" s="20">
        <f t="shared" si="0"/>
        <v>3000000</v>
      </c>
    </row>
    <row r="14" spans="1:10" s="14" customFormat="1" x14ac:dyDescent="0.25">
      <c r="A14" s="43"/>
      <c r="B14" s="43"/>
      <c r="C14" s="444" t="s">
        <v>150</v>
      </c>
      <c r="D14" s="459" t="s">
        <v>150</v>
      </c>
      <c r="E14" s="113" t="s">
        <v>148</v>
      </c>
      <c r="F14" s="246" t="str">
        <f>+'R09'!I42</f>
        <v/>
      </c>
      <c r="G14" s="117">
        <v>0</v>
      </c>
      <c r="H14" s="117">
        <v>0.25</v>
      </c>
      <c r="I14" s="111">
        <f t="shared" si="1"/>
        <v>0.25</v>
      </c>
      <c r="J14" s="20">
        <f t="shared" si="0"/>
        <v>500</v>
      </c>
    </row>
    <row r="15" spans="1:10" x14ac:dyDescent="0.25">
      <c r="C15" s="444" t="s">
        <v>168</v>
      </c>
      <c r="D15" s="459" t="s">
        <v>168</v>
      </c>
      <c r="E15" s="113" t="s">
        <v>151</v>
      </c>
      <c r="F15" s="246" t="str">
        <f>+'R10'!I51</f>
        <v/>
      </c>
      <c r="G15" s="117">
        <v>0</v>
      </c>
      <c r="H15" s="117">
        <v>1</v>
      </c>
      <c r="I15" s="111">
        <f t="shared" si="1"/>
        <v>1</v>
      </c>
      <c r="J15" s="20">
        <f t="shared" si="0"/>
        <v>2000</v>
      </c>
    </row>
    <row r="16" spans="1:10" x14ac:dyDescent="0.25">
      <c r="B16" s="88"/>
      <c r="C16" s="110"/>
      <c r="D16" s="463"/>
      <c r="E16" s="110"/>
      <c r="F16" s="110"/>
      <c r="G16" s="112"/>
      <c r="H16" s="112"/>
      <c r="I16" s="111">
        <f t="shared" si="1"/>
        <v>0</v>
      </c>
      <c r="J16" s="20">
        <f t="shared" si="0"/>
        <v>0</v>
      </c>
    </row>
    <row r="17" spans="1:10" x14ac:dyDescent="0.25">
      <c r="C17" s="457"/>
      <c r="D17" s="458" t="s">
        <v>720</v>
      </c>
      <c r="E17" s="457" t="s">
        <v>717</v>
      </c>
      <c r="F17" s="457"/>
      <c r="G17" s="457"/>
      <c r="H17" s="457"/>
      <c r="I17" s="111">
        <f t="shared" si="1"/>
        <v>0</v>
      </c>
      <c r="J17" s="20">
        <f t="shared" si="0"/>
        <v>0</v>
      </c>
    </row>
    <row r="18" spans="1:10" s="108" customFormat="1" x14ac:dyDescent="0.25">
      <c r="A18" s="106"/>
      <c r="B18" s="106"/>
      <c r="C18" s="194"/>
      <c r="D18" s="197"/>
      <c r="E18" s="195" t="s">
        <v>248</v>
      </c>
      <c r="F18" s="196"/>
      <c r="G18" s="197"/>
      <c r="H18" s="197"/>
      <c r="I18" s="111">
        <f t="shared" si="1"/>
        <v>0</v>
      </c>
      <c r="J18" s="20">
        <f t="shared" si="0"/>
        <v>0</v>
      </c>
    </row>
    <row r="19" spans="1:10" s="97" customFormat="1" x14ac:dyDescent="0.25">
      <c r="A19" s="96"/>
      <c r="B19" s="96"/>
      <c r="C19" s="445" t="s">
        <v>353</v>
      </c>
      <c r="D19" s="460"/>
      <c r="E19" s="98" t="s">
        <v>253</v>
      </c>
      <c r="F19" s="246" t="str">
        <f>+'IF 11'!I14</f>
        <v/>
      </c>
      <c r="G19" s="117">
        <v>0</v>
      </c>
      <c r="H19" s="99">
        <v>0.05</v>
      </c>
      <c r="I19" s="111">
        <f t="shared" si="1"/>
        <v>0.05</v>
      </c>
      <c r="J19" s="20">
        <f t="shared" si="0"/>
        <v>100</v>
      </c>
    </row>
    <row r="20" spans="1:10" s="97" customFormat="1" x14ac:dyDescent="0.25">
      <c r="A20" s="96"/>
      <c r="B20" s="96"/>
      <c r="C20" s="445" t="s">
        <v>355</v>
      </c>
      <c r="D20" s="460"/>
      <c r="E20" s="98" t="s">
        <v>257</v>
      </c>
      <c r="F20" s="246" t="str">
        <f>+'IF 11'!I17</f>
        <v/>
      </c>
      <c r="G20" s="117">
        <v>0</v>
      </c>
      <c r="H20" s="99">
        <v>0.03</v>
      </c>
      <c r="I20" s="111">
        <f t="shared" si="1"/>
        <v>0.03</v>
      </c>
      <c r="J20" s="20">
        <f t="shared" si="0"/>
        <v>60</v>
      </c>
    </row>
    <row r="21" spans="1:10" s="97" customFormat="1" x14ac:dyDescent="0.25">
      <c r="A21" s="96"/>
      <c r="B21" s="96"/>
      <c r="C21" s="445" t="s">
        <v>354</v>
      </c>
      <c r="D21" s="460"/>
      <c r="E21" s="98" t="s">
        <v>261</v>
      </c>
      <c r="F21" s="246" t="str">
        <f>+'IF 11'!I23</f>
        <v/>
      </c>
      <c r="G21" s="117">
        <v>0</v>
      </c>
      <c r="H21" s="99">
        <v>0.02</v>
      </c>
      <c r="I21" s="111">
        <f t="shared" si="1"/>
        <v>0.02</v>
      </c>
      <c r="J21" s="20">
        <f t="shared" si="0"/>
        <v>40</v>
      </c>
    </row>
    <row r="22" spans="1:10" s="97" customFormat="1" x14ac:dyDescent="0.25">
      <c r="A22" s="96"/>
      <c r="B22" s="96"/>
      <c r="C22" s="445" t="s">
        <v>356</v>
      </c>
      <c r="D22" s="460"/>
      <c r="E22" s="98" t="s">
        <v>264</v>
      </c>
      <c r="F22" s="246" t="str">
        <f>+'IF 11'!I27</f>
        <v/>
      </c>
      <c r="G22" s="117">
        <v>0</v>
      </c>
      <c r="H22" s="99">
        <v>0.02</v>
      </c>
      <c r="I22" s="111">
        <f t="shared" si="1"/>
        <v>0.02</v>
      </c>
      <c r="J22" s="20">
        <f t="shared" si="0"/>
        <v>40</v>
      </c>
    </row>
    <row r="23" spans="1:10" s="97" customFormat="1" x14ac:dyDescent="0.25">
      <c r="A23" s="96"/>
      <c r="B23" s="96"/>
      <c r="C23" s="445" t="s">
        <v>357</v>
      </c>
      <c r="D23" s="460"/>
      <c r="E23" s="98" t="s">
        <v>268</v>
      </c>
      <c r="F23" s="246" t="str">
        <f>+'IF 11'!I33</f>
        <v/>
      </c>
      <c r="G23" s="117">
        <v>0</v>
      </c>
      <c r="H23" s="99">
        <v>0.02</v>
      </c>
      <c r="I23" s="111">
        <f t="shared" si="1"/>
        <v>0.02</v>
      </c>
      <c r="J23" s="20">
        <f t="shared" si="0"/>
        <v>40</v>
      </c>
    </row>
    <row r="24" spans="1:10" s="108" customFormat="1" x14ac:dyDescent="0.25">
      <c r="A24" s="106"/>
      <c r="B24" s="106"/>
      <c r="C24" s="446"/>
      <c r="D24" s="197"/>
      <c r="E24" s="195" t="s">
        <v>271</v>
      </c>
      <c r="F24" s="196"/>
      <c r="G24" s="197"/>
      <c r="H24" s="197"/>
      <c r="I24" s="111">
        <f t="shared" si="1"/>
        <v>0</v>
      </c>
      <c r="J24" s="20">
        <f t="shared" si="0"/>
        <v>0</v>
      </c>
    </row>
    <row r="25" spans="1:10" s="97" customFormat="1" x14ac:dyDescent="0.25">
      <c r="A25" s="96"/>
      <c r="B25" s="96"/>
      <c r="C25" s="445" t="s">
        <v>358</v>
      </c>
      <c r="D25" s="460"/>
      <c r="E25" s="98" t="s">
        <v>275</v>
      </c>
      <c r="F25" s="100" t="str">
        <f>+'IF 11'!I41</f>
        <v/>
      </c>
      <c r="G25" s="536" t="s">
        <v>352</v>
      </c>
      <c r="H25" s="536"/>
      <c r="I25" s="111"/>
      <c r="J25" s="20">
        <f t="shared" si="0"/>
        <v>0</v>
      </c>
    </row>
    <row r="26" spans="1:10" s="97" customFormat="1" x14ac:dyDescent="0.25">
      <c r="A26" s="96"/>
      <c r="B26" s="96"/>
      <c r="C26" s="445" t="s">
        <v>359</v>
      </c>
      <c r="D26" s="460"/>
      <c r="E26" s="98" t="s">
        <v>281</v>
      </c>
      <c r="F26" s="100" t="str">
        <f>+'IF 11'!I50</f>
        <v/>
      </c>
      <c r="G26" s="536" t="s">
        <v>352</v>
      </c>
      <c r="H26" s="536"/>
      <c r="I26" s="111"/>
      <c r="J26" s="20">
        <f t="shared" si="0"/>
        <v>0</v>
      </c>
    </row>
    <row r="27" spans="1:10" s="97" customFormat="1" x14ac:dyDescent="0.25">
      <c r="A27" s="96"/>
      <c r="B27" s="96"/>
      <c r="C27" s="445" t="s">
        <v>360</v>
      </c>
      <c r="D27" s="460"/>
      <c r="E27" s="98" t="s">
        <v>286</v>
      </c>
      <c r="F27" s="100" t="str">
        <f>+'IF 11'!I54</f>
        <v/>
      </c>
      <c r="G27" s="536" t="s">
        <v>352</v>
      </c>
      <c r="H27" s="536"/>
      <c r="I27" s="111"/>
      <c r="J27" s="20">
        <f t="shared" si="0"/>
        <v>0</v>
      </c>
    </row>
    <row r="28" spans="1:10" x14ac:dyDescent="0.25">
      <c r="B28" s="88"/>
      <c r="C28" s="110"/>
      <c r="D28" s="463"/>
      <c r="E28" s="110"/>
      <c r="F28" s="110"/>
      <c r="G28" s="112"/>
      <c r="H28" s="112"/>
      <c r="I28" s="111">
        <f>+IF(H28=0,G28*10000,H28)</f>
        <v>0</v>
      </c>
      <c r="J28" s="20">
        <f>+I28*2000</f>
        <v>0</v>
      </c>
    </row>
    <row r="29" spans="1:10" x14ac:dyDescent="0.25">
      <c r="C29" s="457"/>
      <c r="D29" s="458" t="s">
        <v>721</v>
      </c>
      <c r="E29" s="457" t="s">
        <v>718</v>
      </c>
      <c r="F29" s="457"/>
      <c r="G29" s="457"/>
      <c r="H29" s="457"/>
      <c r="I29" s="111">
        <f>+IF(H29=0,G29*10000,H29)</f>
        <v>0</v>
      </c>
      <c r="J29" s="20">
        <f>+I29*2000</f>
        <v>0</v>
      </c>
    </row>
    <row r="30" spans="1:10" s="108" customFormat="1" x14ac:dyDescent="0.25">
      <c r="A30" s="106"/>
      <c r="B30" s="106"/>
      <c r="C30" s="446"/>
      <c r="D30" s="197"/>
      <c r="E30" s="195" t="s">
        <v>288</v>
      </c>
      <c r="F30" s="196"/>
      <c r="G30" s="197"/>
      <c r="H30" s="197"/>
      <c r="I30" s="111">
        <f t="shared" si="1"/>
        <v>0</v>
      </c>
      <c r="J30" s="20">
        <f t="shared" si="0"/>
        <v>0</v>
      </c>
    </row>
    <row r="31" spans="1:10" s="97" customFormat="1" x14ac:dyDescent="0.25">
      <c r="A31" s="96"/>
      <c r="B31" s="96"/>
      <c r="C31" s="445" t="s">
        <v>361</v>
      </c>
      <c r="D31" s="460"/>
      <c r="E31" s="98" t="s">
        <v>289</v>
      </c>
      <c r="F31" s="116" t="str">
        <f>+'IF 12'!I9</f>
        <v/>
      </c>
      <c r="G31" s="101">
        <v>130</v>
      </c>
      <c r="H31" s="101"/>
      <c r="I31" s="111">
        <f>+IF(H31=0,G31*10000,H31)</f>
        <v>1300000</v>
      </c>
      <c r="J31" s="20">
        <f t="shared" si="0"/>
        <v>2600000000</v>
      </c>
    </row>
    <row r="32" spans="1:10" s="97" customFormat="1" x14ac:dyDescent="0.25">
      <c r="A32" s="96"/>
      <c r="B32" s="96"/>
      <c r="C32" s="445" t="s">
        <v>362</v>
      </c>
      <c r="D32" s="460"/>
      <c r="E32" s="98" t="s">
        <v>295</v>
      </c>
      <c r="F32" s="116" t="str">
        <f>+'IF 12'!I13</f>
        <v/>
      </c>
      <c r="G32" s="101">
        <v>115</v>
      </c>
      <c r="H32" s="101"/>
      <c r="I32" s="111">
        <f t="shared" si="1"/>
        <v>1150000</v>
      </c>
      <c r="J32" s="20">
        <f t="shared" si="0"/>
        <v>2300000000</v>
      </c>
    </row>
    <row r="33" spans="1:10" s="97" customFormat="1" x14ac:dyDescent="0.25">
      <c r="A33" s="96"/>
      <c r="B33" s="96"/>
      <c r="C33" s="445" t="s">
        <v>363</v>
      </c>
      <c r="D33" s="460"/>
      <c r="E33" s="98" t="s">
        <v>300</v>
      </c>
      <c r="F33" s="246">
        <f>+'IF 12'!I37</f>
        <v>0</v>
      </c>
      <c r="G33" s="117">
        <v>0</v>
      </c>
      <c r="H33" s="99">
        <v>0.35</v>
      </c>
      <c r="I33" s="111">
        <f t="shared" si="1"/>
        <v>0.35</v>
      </c>
      <c r="J33" s="20">
        <f t="shared" si="0"/>
        <v>700</v>
      </c>
    </row>
    <row r="34" spans="1:10" s="97" customFormat="1" x14ac:dyDescent="0.25">
      <c r="A34" s="96"/>
      <c r="B34" s="96"/>
      <c r="C34" s="445" t="s">
        <v>364</v>
      </c>
      <c r="D34" s="460"/>
      <c r="E34" s="98" t="s">
        <v>304</v>
      </c>
      <c r="F34" s="246">
        <f>+'IF 12'!I46</f>
        <v>0</v>
      </c>
      <c r="G34" s="117">
        <v>0</v>
      </c>
      <c r="H34" s="99">
        <v>0.2</v>
      </c>
      <c r="I34" s="111">
        <f t="shared" si="1"/>
        <v>0.2</v>
      </c>
      <c r="J34" s="20">
        <f t="shared" si="0"/>
        <v>400</v>
      </c>
    </row>
    <row r="35" spans="1:10" s="97" customFormat="1" x14ac:dyDescent="0.25">
      <c r="A35" s="96"/>
      <c r="B35" s="96"/>
      <c r="C35" s="445" t="s">
        <v>365</v>
      </c>
      <c r="D35" s="460"/>
      <c r="E35" s="98" t="s">
        <v>307</v>
      </c>
      <c r="F35" s="246">
        <f>+'IF 12'!I52</f>
        <v>0</v>
      </c>
      <c r="G35" s="117">
        <v>0</v>
      </c>
      <c r="H35" s="99">
        <v>0.1</v>
      </c>
      <c r="I35" s="111">
        <f t="shared" si="1"/>
        <v>0.1</v>
      </c>
      <c r="J35" s="20">
        <f t="shared" si="0"/>
        <v>200</v>
      </c>
    </row>
    <row r="36" spans="1:10" s="108" customFormat="1" x14ac:dyDescent="0.25">
      <c r="A36" s="106"/>
      <c r="B36" s="106"/>
      <c r="C36" s="446"/>
      <c r="D36" s="197"/>
      <c r="E36" s="195" t="s">
        <v>310</v>
      </c>
      <c r="F36" s="196"/>
      <c r="G36" s="197"/>
      <c r="H36" s="197"/>
      <c r="I36" s="111">
        <f t="shared" si="1"/>
        <v>0</v>
      </c>
      <c r="J36" s="20">
        <f t="shared" si="0"/>
        <v>0</v>
      </c>
    </row>
    <row r="37" spans="1:10" s="97" customFormat="1" x14ac:dyDescent="0.25">
      <c r="A37" s="96"/>
      <c r="B37" s="96"/>
      <c r="C37" s="445" t="s">
        <v>369</v>
      </c>
      <c r="D37" s="460"/>
      <c r="E37" s="98" t="s">
        <v>311</v>
      </c>
      <c r="F37" s="246" t="str">
        <f>+'IF 12'!I96</f>
        <v/>
      </c>
      <c r="G37" s="99">
        <v>0.15</v>
      </c>
      <c r="H37" s="107"/>
      <c r="I37" s="111">
        <f t="shared" si="1"/>
        <v>1500</v>
      </c>
      <c r="J37" s="20">
        <f t="shared" si="0"/>
        <v>3000000</v>
      </c>
    </row>
    <row r="38" spans="1:10" s="97" customFormat="1" x14ac:dyDescent="0.25">
      <c r="A38" s="96"/>
      <c r="B38" s="96"/>
      <c r="C38" s="445" t="s">
        <v>371</v>
      </c>
      <c r="D38" s="460"/>
      <c r="E38" s="98" t="s">
        <v>315</v>
      </c>
      <c r="F38" s="246" t="str">
        <f>+'IF 12'!I102</f>
        <v/>
      </c>
      <c r="G38" s="99">
        <v>0.03</v>
      </c>
      <c r="H38" s="107"/>
      <c r="I38" s="111">
        <f t="shared" si="1"/>
        <v>300</v>
      </c>
      <c r="J38" s="20">
        <f t="shared" si="0"/>
        <v>600000</v>
      </c>
    </row>
    <row r="39" spans="1:10" s="97" customFormat="1" x14ac:dyDescent="0.25">
      <c r="A39" s="96"/>
      <c r="B39" s="96"/>
      <c r="C39" s="445" t="s">
        <v>370</v>
      </c>
      <c r="D39" s="460"/>
      <c r="E39" s="98" t="s">
        <v>319</v>
      </c>
      <c r="F39" s="246" t="str">
        <f>+'IF 12'!I121</f>
        <v/>
      </c>
      <c r="G39" s="99">
        <v>1.3</v>
      </c>
      <c r="H39" s="107"/>
      <c r="I39" s="111">
        <f t="shared" si="1"/>
        <v>13000</v>
      </c>
      <c r="J39" s="20">
        <f t="shared" si="0"/>
        <v>26000000</v>
      </c>
    </row>
    <row r="40" spans="1:10" s="97" customFormat="1" x14ac:dyDescent="0.25">
      <c r="A40" s="96"/>
      <c r="B40" s="96"/>
      <c r="C40" s="445" t="s">
        <v>372</v>
      </c>
      <c r="D40" s="460"/>
      <c r="E40" s="98" t="s">
        <v>323</v>
      </c>
      <c r="F40" s="246" t="str">
        <f>+'IF 12'!I125</f>
        <v/>
      </c>
      <c r="G40" s="99">
        <v>0.2</v>
      </c>
      <c r="H40" s="107"/>
      <c r="I40" s="111">
        <f t="shared" si="1"/>
        <v>2000</v>
      </c>
      <c r="J40" s="20">
        <f t="shared" si="0"/>
        <v>4000000</v>
      </c>
    </row>
    <row r="41" spans="1:10" s="97" customFormat="1" x14ac:dyDescent="0.25">
      <c r="A41" s="96"/>
      <c r="B41" s="96"/>
      <c r="C41" s="445" t="s">
        <v>373</v>
      </c>
      <c r="D41" s="460"/>
      <c r="E41" s="98" t="s">
        <v>327</v>
      </c>
      <c r="F41" s="246" t="str">
        <f>+'IF 12'!I153</f>
        <v/>
      </c>
      <c r="G41" s="109">
        <v>0</v>
      </c>
      <c r="H41" s="99">
        <v>0.6</v>
      </c>
      <c r="I41" s="111">
        <f t="shared" si="1"/>
        <v>0.6</v>
      </c>
      <c r="J41" s="20">
        <f t="shared" si="0"/>
        <v>1200</v>
      </c>
    </row>
    <row r="42" spans="1:10" s="108" customFormat="1" x14ac:dyDescent="0.25">
      <c r="A42" s="106"/>
      <c r="B42" s="106"/>
      <c r="C42" s="446"/>
      <c r="D42" s="197"/>
      <c r="E42" s="195" t="s">
        <v>332</v>
      </c>
      <c r="F42" s="196"/>
      <c r="G42" s="197"/>
      <c r="H42" s="197"/>
      <c r="I42" s="111">
        <f t="shared" si="1"/>
        <v>0</v>
      </c>
      <c r="J42" s="20">
        <f t="shared" si="0"/>
        <v>0</v>
      </c>
    </row>
    <row r="43" spans="1:10" s="97" customFormat="1" x14ac:dyDescent="0.25">
      <c r="A43" s="96"/>
      <c r="B43" s="96"/>
      <c r="C43" s="447" t="s">
        <v>366</v>
      </c>
      <c r="D43" s="461"/>
      <c r="E43" s="98" t="s">
        <v>333</v>
      </c>
      <c r="F43" s="246" t="str">
        <f>+'IF 12'!I181</f>
        <v/>
      </c>
      <c r="G43" s="109">
        <v>0.15</v>
      </c>
      <c r="H43" s="99"/>
      <c r="I43" s="111">
        <f t="shared" si="1"/>
        <v>1500</v>
      </c>
      <c r="J43" s="20">
        <f t="shared" si="0"/>
        <v>3000000</v>
      </c>
    </row>
    <row r="44" spans="1:10" s="97" customFormat="1" x14ac:dyDescent="0.25">
      <c r="A44" s="96"/>
      <c r="B44" s="96"/>
      <c r="C44" s="447" t="s">
        <v>367</v>
      </c>
      <c r="D44" s="461"/>
      <c r="E44" s="98" t="s">
        <v>337</v>
      </c>
      <c r="F44" s="246" t="str">
        <f>+'IF 12'!I190</f>
        <v/>
      </c>
      <c r="G44" s="109">
        <v>0.05</v>
      </c>
      <c r="H44" s="99"/>
      <c r="I44" s="111">
        <f t="shared" si="1"/>
        <v>500</v>
      </c>
      <c r="J44" s="20">
        <f t="shared" si="0"/>
        <v>1000000</v>
      </c>
    </row>
    <row r="45" spans="1:10" s="97" customFormat="1" x14ac:dyDescent="0.25">
      <c r="A45" s="96"/>
      <c r="B45" s="96"/>
      <c r="C45" s="447" t="s">
        <v>368</v>
      </c>
      <c r="D45" s="461"/>
      <c r="E45" s="98" t="s">
        <v>341</v>
      </c>
      <c r="F45" s="246" t="str">
        <f>+'IF 12'!I194</f>
        <v/>
      </c>
      <c r="G45" s="109">
        <v>0.15</v>
      </c>
      <c r="H45" s="99"/>
      <c r="I45" s="111">
        <f t="shared" si="1"/>
        <v>1500</v>
      </c>
      <c r="J45" s="20">
        <f t="shared" si="0"/>
        <v>3000000</v>
      </c>
    </row>
    <row r="46" spans="1:10" s="97" customFormat="1" x14ac:dyDescent="0.25">
      <c r="A46" s="96"/>
      <c r="B46" s="96"/>
      <c r="C46" s="447"/>
      <c r="D46" s="461"/>
      <c r="E46" s="98"/>
      <c r="F46" s="246"/>
      <c r="G46" s="109"/>
      <c r="H46" s="99"/>
      <c r="I46" s="111"/>
      <c r="J46" s="20"/>
    </row>
    <row r="47" spans="1:10" x14ac:dyDescent="0.25">
      <c r="C47" s="457"/>
      <c r="D47" s="458">
        <v>13</v>
      </c>
      <c r="E47" s="457" t="s">
        <v>701</v>
      </c>
      <c r="F47" s="457"/>
      <c r="G47" s="457"/>
      <c r="H47" s="457"/>
      <c r="I47" s="104"/>
    </row>
    <row r="48" spans="1:10" s="97" customFormat="1" x14ac:dyDescent="0.25">
      <c r="A48" s="96"/>
      <c r="B48" s="96"/>
      <c r="C48" s="447"/>
      <c r="D48" s="461"/>
      <c r="E48" s="98"/>
      <c r="F48" s="246"/>
      <c r="G48" s="109"/>
      <c r="H48" s="99"/>
      <c r="I48" s="111"/>
      <c r="J48" s="20"/>
    </row>
    <row r="49" spans="1:10" x14ac:dyDescent="0.25">
      <c r="C49" s="457"/>
      <c r="D49" s="458">
        <v>14</v>
      </c>
      <c r="E49" s="457" t="s">
        <v>722</v>
      </c>
      <c r="F49" s="457"/>
      <c r="G49" s="457"/>
      <c r="H49" s="457"/>
      <c r="I49" s="104"/>
    </row>
    <row r="50" spans="1:10" s="97" customFormat="1" x14ac:dyDescent="0.25">
      <c r="A50" s="96"/>
      <c r="B50" s="96"/>
      <c r="C50" s="447"/>
      <c r="D50" s="461"/>
      <c r="E50" s="98"/>
      <c r="F50" s="246"/>
      <c r="G50" s="109"/>
      <c r="H50" s="99"/>
      <c r="I50" s="104"/>
      <c r="J50" s="96"/>
    </row>
    <row r="51" spans="1:10" s="97" customFormat="1" x14ac:dyDescent="0.25">
      <c r="A51" s="96"/>
      <c r="B51" s="96"/>
      <c r="C51" s="457"/>
      <c r="D51" s="458">
        <v>15</v>
      </c>
      <c r="E51" s="457" t="s">
        <v>724</v>
      </c>
      <c r="F51" s="457"/>
      <c r="G51" s="457"/>
      <c r="H51" s="457"/>
      <c r="I51" s="104"/>
      <c r="J51" s="96"/>
    </row>
    <row r="52" spans="1:10" s="97" customFormat="1" x14ac:dyDescent="0.25">
      <c r="A52" s="96"/>
      <c r="B52" s="96"/>
      <c r="C52" s="102"/>
      <c r="D52" s="464"/>
      <c r="E52" s="103"/>
      <c r="F52" s="119"/>
      <c r="G52" s="120"/>
      <c r="H52" s="120"/>
      <c r="I52" s="104"/>
      <c r="J52" s="96"/>
    </row>
    <row r="53" spans="1:10" s="97" customFormat="1" x14ac:dyDescent="0.25">
      <c r="A53" s="96"/>
      <c r="B53" s="96"/>
      <c r="C53" s="102"/>
      <c r="D53" s="464"/>
      <c r="E53" s="103"/>
      <c r="F53" s="119"/>
      <c r="G53" s="120"/>
      <c r="H53" s="120"/>
      <c r="I53" s="104"/>
      <c r="J53" s="96"/>
    </row>
    <row r="54" spans="1:10" s="97" customFormat="1" x14ac:dyDescent="0.25">
      <c r="A54" s="96"/>
      <c r="B54" s="96"/>
      <c r="C54" s="102"/>
      <c r="D54" s="464"/>
      <c r="E54" s="103"/>
      <c r="F54" s="119"/>
      <c r="G54" s="120"/>
      <c r="H54" s="120"/>
      <c r="I54" s="104"/>
      <c r="J54" s="96"/>
    </row>
    <row r="55" spans="1:10" s="97" customFormat="1" x14ac:dyDescent="0.25">
      <c r="A55" s="96"/>
      <c r="B55" s="96"/>
      <c r="C55" s="102"/>
      <c r="D55" s="464"/>
      <c r="E55" s="103"/>
      <c r="F55" s="119"/>
      <c r="G55" s="120"/>
      <c r="H55" s="120"/>
      <c r="I55" s="104"/>
      <c r="J55" s="96"/>
    </row>
    <row r="56" spans="1:10" s="97" customFormat="1" x14ac:dyDescent="0.25">
      <c r="A56" s="96"/>
      <c r="B56" s="96"/>
      <c r="C56" s="102"/>
      <c r="D56" s="464"/>
      <c r="E56" s="103"/>
      <c r="F56" s="119"/>
      <c r="G56" s="120"/>
      <c r="H56" s="120"/>
      <c r="I56" s="104"/>
      <c r="J56" s="96"/>
    </row>
    <row r="57" spans="1:10" s="97" customFormat="1" x14ac:dyDescent="0.25">
      <c r="A57" s="96"/>
      <c r="B57" s="96"/>
      <c r="C57" s="102"/>
      <c r="D57" s="464"/>
      <c r="E57" s="103"/>
      <c r="F57" s="119"/>
      <c r="G57" s="120"/>
      <c r="H57" s="120"/>
      <c r="I57" s="104"/>
      <c r="J57" s="96"/>
    </row>
    <row r="58" spans="1:10" s="97" customFormat="1" x14ac:dyDescent="0.25">
      <c r="A58" s="96"/>
      <c r="B58" s="96"/>
      <c r="C58" s="102"/>
      <c r="D58" s="464"/>
      <c r="E58" s="103"/>
      <c r="F58" s="119"/>
      <c r="G58" s="120"/>
      <c r="H58" s="120"/>
      <c r="I58" s="104"/>
      <c r="J58" s="96"/>
    </row>
    <row r="59" spans="1:10" s="97" customFormat="1" x14ac:dyDescent="0.25">
      <c r="A59" s="96"/>
      <c r="B59" s="96"/>
      <c r="C59" s="102"/>
      <c r="D59" s="464"/>
      <c r="E59" s="103"/>
      <c r="F59" s="119"/>
      <c r="G59" s="120"/>
      <c r="H59" s="120"/>
      <c r="I59" s="104"/>
      <c r="J59" s="96"/>
    </row>
    <row r="60" spans="1:10" s="97" customFormat="1" x14ac:dyDescent="0.25">
      <c r="A60" s="96"/>
      <c r="B60" s="96"/>
      <c r="C60" s="102"/>
      <c r="D60" s="464"/>
      <c r="E60" s="103"/>
      <c r="F60" s="119"/>
      <c r="G60" s="120"/>
      <c r="H60" s="120"/>
      <c r="I60" s="104"/>
      <c r="J60" s="96"/>
    </row>
    <row r="61" spans="1:10" s="97" customFormat="1" x14ac:dyDescent="0.25">
      <c r="A61" s="96"/>
      <c r="B61" s="96"/>
      <c r="C61" s="102"/>
      <c r="D61" s="464"/>
      <c r="E61" s="103"/>
      <c r="F61" s="119"/>
      <c r="G61" s="120"/>
      <c r="H61" s="120"/>
      <c r="I61" s="104"/>
      <c r="J61" s="96"/>
    </row>
    <row r="62" spans="1:10" s="97" customFormat="1" x14ac:dyDescent="0.25">
      <c r="A62" s="96"/>
      <c r="B62" s="96"/>
      <c r="C62" s="102"/>
      <c r="D62" s="464"/>
      <c r="E62" s="103"/>
      <c r="F62" s="119"/>
      <c r="G62" s="120"/>
      <c r="H62" s="120"/>
      <c r="I62" s="104"/>
      <c r="J62" s="96"/>
    </row>
    <row r="63" spans="1:10" s="97" customFormat="1" x14ac:dyDescent="0.25">
      <c r="A63" s="96"/>
      <c r="B63" s="96"/>
      <c r="C63" s="102"/>
      <c r="D63" s="464"/>
      <c r="E63" s="103"/>
      <c r="F63" s="119"/>
      <c r="G63" s="120"/>
      <c r="H63" s="120"/>
      <c r="I63" s="104"/>
      <c r="J63" s="96"/>
    </row>
    <row r="64" spans="1:10" s="97" customFormat="1" x14ac:dyDescent="0.25">
      <c r="A64" s="96"/>
      <c r="B64" s="96"/>
      <c r="C64" s="102"/>
      <c r="D64" s="464"/>
      <c r="E64" s="103"/>
      <c r="F64" s="119"/>
      <c r="G64" s="120"/>
      <c r="H64" s="120"/>
      <c r="I64" s="104"/>
      <c r="J64" s="96"/>
    </row>
    <row r="65" spans="1:10" s="97" customFormat="1" x14ac:dyDescent="0.25">
      <c r="A65" s="96"/>
      <c r="B65" s="96"/>
      <c r="C65" s="102"/>
      <c r="D65" s="464"/>
      <c r="E65" s="103"/>
      <c r="F65" s="119"/>
      <c r="G65" s="120"/>
      <c r="H65" s="120"/>
      <c r="I65" s="104"/>
      <c r="J65" s="96"/>
    </row>
    <row r="66" spans="1:10" s="97" customFormat="1" x14ac:dyDescent="0.25">
      <c r="A66" s="96"/>
      <c r="B66" s="96"/>
      <c r="C66" s="102"/>
      <c r="D66" s="464"/>
      <c r="E66" s="103"/>
      <c r="F66" s="119"/>
      <c r="G66" s="120"/>
      <c r="H66" s="120"/>
      <c r="I66" s="104"/>
      <c r="J66" s="96"/>
    </row>
    <row r="67" spans="1:10" s="97" customFormat="1" x14ac:dyDescent="0.25">
      <c r="A67" s="96"/>
      <c r="B67" s="96"/>
      <c r="C67" s="102"/>
      <c r="D67" s="464"/>
      <c r="E67" s="103"/>
      <c r="F67" s="119"/>
      <c r="G67" s="120"/>
      <c r="H67" s="120"/>
      <c r="I67" s="104"/>
      <c r="J67" s="96"/>
    </row>
    <row r="68" spans="1:10" s="97" customFormat="1" x14ac:dyDescent="0.25">
      <c r="A68" s="96"/>
      <c r="B68" s="96"/>
      <c r="C68" s="102"/>
      <c r="D68" s="464"/>
      <c r="E68" s="103"/>
      <c r="F68" s="119"/>
      <c r="G68" s="120"/>
      <c r="H68" s="120"/>
      <c r="I68" s="104"/>
      <c r="J68" s="96"/>
    </row>
    <row r="69" spans="1:10" s="97" customFormat="1" x14ac:dyDescent="0.25">
      <c r="A69" s="96"/>
      <c r="B69" s="96"/>
      <c r="C69" s="102"/>
      <c r="D69" s="464"/>
      <c r="E69" s="103"/>
      <c r="F69" s="119"/>
      <c r="G69" s="120"/>
      <c r="H69" s="120"/>
      <c r="I69" s="104"/>
      <c r="J69" s="96"/>
    </row>
    <row r="70" spans="1:10" s="97" customFormat="1" x14ac:dyDescent="0.25">
      <c r="A70" s="96"/>
      <c r="B70" s="96"/>
      <c r="C70" s="102"/>
      <c r="D70" s="464"/>
      <c r="E70" s="103"/>
      <c r="F70" s="119"/>
      <c r="G70" s="120"/>
      <c r="H70" s="120"/>
      <c r="I70" s="104"/>
      <c r="J70" s="96"/>
    </row>
    <row r="71" spans="1:10" s="97" customFormat="1" x14ac:dyDescent="0.25">
      <c r="A71" s="96"/>
      <c r="B71" s="96"/>
      <c r="C71" s="102"/>
      <c r="D71" s="464"/>
      <c r="E71" s="103"/>
      <c r="F71" s="119"/>
      <c r="G71" s="120"/>
      <c r="H71" s="120"/>
      <c r="I71" s="104"/>
      <c r="J71" s="96"/>
    </row>
    <row r="72" spans="1:10" s="97" customFormat="1" x14ac:dyDescent="0.25">
      <c r="A72" s="96"/>
      <c r="B72" s="96"/>
      <c r="C72" s="102"/>
      <c r="D72" s="464"/>
      <c r="E72" s="103"/>
      <c r="F72" s="119"/>
      <c r="G72" s="120"/>
      <c r="H72" s="120"/>
      <c r="I72" s="104"/>
      <c r="J72" s="96"/>
    </row>
    <row r="73" spans="1:10" s="97" customFormat="1" x14ac:dyDescent="0.25">
      <c r="A73" s="96"/>
      <c r="B73" s="96"/>
      <c r="C73" s="102"/>
      <c r="D73" s="464"/>
      <c r="E73" s="103"/>
      <c r="F73" s="119"/>
      <c r="G73" s="120"/>
      <c r="H73" s="120"/>
      <c r="I73" s="104"/>
      <c r="J73" s="96"/>
    </row>
    <row r="74" spans="1:10" s="97" customFormat="1" x14ac:dyDescent="0.25">
      <c r="A74" s="96"/>
      <c r="B74" s="96"/>
      <c r="C74" s="102"/>
      <c r="D74" s="464"/>
      <c r="E74" s="103"/>
      <c r="F74" s="119"/>
      <c r="G74" s="120"/>
      <c r="H74" s="120"/>
      <c r="I74" s="104"/>
      <c r="J74" s="96"/>
    </row>
    <row r="75" spans="1:10" s="97" customFormat="1" x14ac:dyDescent="0.25">
      <c r="A75" s="96"/>
      <c r="B75" s="96"/>
      <c r="C75" s="102"/>
      <c r="D75" s="464"/>
      <c r="E75" s="103"/>
      <c r="F75" s="119"/>
      <c r="G75" s="120"/>
      <c r="H75" s="120"/>
      <c r="I75" s="104"/>
      <c r="J75" s="96"/>
    </row>
    <row r="76" spans="1:10" s="97" customFormat="1" x14ac:dyDescent="0.25">
      <c r="A76" s="96"/>
      <c r="B76" s="96"/>
      <c r="C76" s="102"/>
      <c r="D76" s="464"/>
      <c r="E76" s="103"/>
      <c r="F76" s="119"/>
      <c r="G76" s="120"/>
      <c r="H76" s="120"/>
      <c r="I76" s="104"/>
      <c r="J76" s="96"/>
    </row>
    <row r="77" spans="1:10" s="97" customFormat="1" x14ac:dyDescent="0.25">
      <c r="A77" s="96"/>
      <c r="B77" s="96"/>
      <c r="C77" s="102"/>
      <c r="D77" s="464"/>
      <c r="E77" s="103"/>
      <c r="F77" s="119"/>
      <c r="G77" s="120"/>
      <c r="H77" s="120"/>
      <c r="I77" s="104"/>
      <c r="J77" s="96"/>
    </row>
    <row r="78" spans="1:10" s="97" customFormat="1" x14ac:dyDescent="0.25">
      <c r="A78" s="96"/>
      <c r="B78" s="96"/>
      <c r="C78" s="102"/>
      <c r="D78" s="464"/>
      <c r="E78" s="103"/>
      <c r="F78" s="119"/>
      <c r="G78" s="120"/>
      <c r="H78" s="120"/>
      <c r="I78" s="104"/>
      <c r="J78" s="96"/>
    </row>
    <row r="79" spans="1:10" s="97" customFormat="1" x14ac:dyDescent="0.25">
      <c r="A79" s="96"/>
      <c r="B79" s="96"/>
      <c r="C79" s="102"/>
      <c r="D79" s="464"/>
      <c r="E79" s="103"/>
      <c r="F79" s="119"/>
      <c r="G79" s="120"/>
      <c r="H79" s="120"/>
      <c r="I79" s="104"/>
      <c r="J79" s="96"/>
    </row>
    <row r="80" spans="1:10" s="97" customFormat="1" x14ac:dyDescent="0.25">
      <c r="A80" s="96"/>
      <c r="B80" s="96"/>
      <c r="C80" s="102"/>
      <c r="D80" s="464"/>
      <c r="E80" s="103"/>
      <c r="F80" s="119"/>
      <c r="G80" s="120"/>
      <c r="H80" s="120"/>
      <c r="I80" s="104"/>
      <c r="J80" s="96"/>
    </row>
    <row r="81" spans="1:10" s="97" customFormat="1" x14ac:dyDescent="0.25">
      <c r="A81" s="96"/>
      <c r="B81" s="96"/>
      <c r="C81" s="102"/>
      <c r="D81" s="464"/>
      <c r="E81" s="103"/>
      <c r="F81" s="119"/>
      <c r="G81" s="120"/>
      <c r="H81" s="120"/>
      <c r="I81" s="104"/>
      <c r="J81" s="96"/>
    </row>
    <row r="82" spans="1:10" s="97" customFormat="1" x14ac:dyDescent="0.25">
      <c r="A82" s="96"/>
      <c r="B82" s="96"/>
      <c r="C82" s="102"/>
      <c r="D82" s="464"/>
      <c r="E82" s="103"/>
      <c r="F82" s="119"/>
      <c r="G82" s="120"/>
      <c r="H82" s="120"/>
      <c r="I82" s="104"/>
      <c r="J82" s="96"/>
    </row>
    <row r="83" spans="1:10" s="97" customFormat="1" x14ac:dyDescent="0.25">
      <c r="A83" s="96"/>
      <c r="B83" s="96"/>
      <c r="C83" s="104"/>
      <c r="D83" s="120"/>
      <c r="E83" s="103"/>
      <c r="F83" s="119"/>
      <c r="G83" s="120"/>
      <c r="H83" s="120"/>
      <c r="I83" s="104"/>
      <c r="J83" s="96"/>
    </row>
    <row r="84" spans="1:10" s="97" customFormat="1" x14ac:dyDescent="0.25">
      <c r="A84" s="96"/>
      <c r="B84" s="96"/>
      <c r="C84" s="104"/>
      <c r="D84" s="120"/>
      <c r="E84" s="103"/>
      <c r="F84" s="119"/>
      <c r="G84" s="120"/>
      <c r="H84" s="120"/>
      <c r="I84" s="104"/>
      <c r="J84" s="96"/>
    </row>
    <row r="85" spans="1:10" s="97" customFormat="1" x14ac:dyDescent="0.25">
      <c r="A85" s="96"/>
      <c r="B85" s="96"/>
      <c r="C85" s="102"/>
      <c r="D85" s="464"/>
      <c r="E85" s="105"/>
      <c r="F85" s="119"/>
      <c r="G85" s="120"/>
      <c r="H85" s="120"/>
      <c r="I85" s="104"/>
      <c r="J85" s="96"/>
    </row>
    <row r="86" spans="1:10" s="97" customFormat="1" x14ac:dyDescent="0.25">
      <c r="A86" s="96"/>
      <c r="B86" s="96"/>
      <c r="C86" s="102"/>
      <c r="D86" s="464"/>
      <c r="E86" s="105"/>
      <c r="F86" s="119"/>
      <c r="G86" s="120"/>
      <c r="H86" s="120"/>
      <c r="I86" s="104"/>
      <c r="J86" s="96"/>
    </row>
    <row r="87" spans="1:10" s="97" customFormat="1" x14ac:dyDescent="0.25">
      <c r="A87" s="96"/>
      <c r="B87" s="96"/>
      <c r="C87" s="102"/>
      <c r="D87" s="464"/>
      <c r="E87" s="103"/>
      <c r="F87" s="119"/>
      <c r="G87" s="120"/>
      <c r="H87" s="120"/>
      <c r="I87" s="104"/>
      <c r="J87" s="96"/>
    </row>
    <row r="88" spans="1:10" s="97" customFormat="1" x14ac:dyDescent="0.25">
      <c r="A88" s="96"/>
      <c r="B88" s="96"/>
      <c r="C88" s="102"/>
      <c r="D88" s="464"/>
      <c r="E88" s="103"/>
      <c r="F88" s="119"/>
      <c r="G88" s="120"/>
      <c r="H88" s="120"/>
      <c r="I88" s="104"/>
      <c r="J88" s="96"/>
    </row>
    <row r="89" spans="1:10" s="97" customFormat="1" x14ac:dyDescent="0.25">
      <c r="A89" s="96"/>
      <c r="B89" s="96"/>
      <c r="C89" s="102"/>
      <c r="D89" s="464"/>
      <c r="E89" s="103"/>
      <c r="F89" s="119"/>
      <c r="G89" s="120"/>
      <c r="H89" s="120"/>
      <c r="I89" s="104"/>
      <c r="J89" s="96"/>
    </row>
    <row r="90" spans="1:10" s="97" customFormat="1" x14ac:dyDescent="0.25">
      <c r="A90" s="96"/>
      <c r="B90" s="96"/>
      <c r="C90" s="102"/>
      <c r="D90" s="464"/>
      <c r="E90" s="103"/>
      <c r="F90" s="119"/>
      <c r="G90" s="120"/>
      <c r="H90" s="120"/>
      <c r="I90" s="104"/>
      <c r="J90" s="96"/>
    </row>
    <row r="91" spans="1:10" s="97" customFormat="1" x14ac:dyDescent="0.25">
      <c r="A91" s="96"/>
      <c r="B91" s="96"/>
      <c r="C91" s="102"/>
      <c r="D91" s="464"/>
      <c r="E91" s="103"/>
      <c r="F91" s="119"/>
      <c r="G91" s="120"/>
      <c r="H91" s="120"/>
      <c r="I91" s="104"/>
      <c r="J91" s="96"/>
    </row>
    <row r="125" spans="3:5" x14ac:dyDescent="0.25">
      <c r="C125" s="93"/>
      <c r="D125" s="77"/>
    </row>
    <row r="127" spans="3:5" x14ac:dyDescent="0.25">
      <c r="E127" s="88"/>
    </row>
    <row r="177" spans="3:5" x14ac:dyDescent="0.25">
      <c r="C177" s="91"/>
      <c r="D177" s="465"/>
    </row>
    <row r="178" spans="3:5" x14ac:dyDescent="0.25">
      <c r="C178" s="91"/>
      <c r="D178" s="465"/>
    </row>
    <row r="179" spans="3:5" x14ac:dyDescent="0.25">
      <c r="E179" s="92"/>
    </row>
    <row r="180" spans="3:5" x14ac:dyDescent="0.25">
      <c r="E180" s="92"/>
    </row>
    <row r="209" spans="3:5" x14ac:dyDescent="0.25">
      <c r="C209" s="91"/>
      <c r="D209" s="465"/>
    </row>
    <row r="210" spans="3:5" x14ac:dyDescent="0.25">
      <c r="C210" s="91"/>
      <c r="D210" s="465"/>
    </row>
    <row r="211" spans="3:5" x14ac:dyDescent="0.25">
      <c r="E211" s="92"/>
    </row>
    <row r="212" spans="3:5" x14ac:dyDescent="0.25">
      <c r="E212" s="92"/>
    </row>
    <row r="235" spans="3:5" x14ac:dyDescent="0.25">
      <c r="C235" s="91"/>
      <c r="D235" s="465"/>
    </row>
    <row r="237" spans="3:5" x14ac:dyDescent="0.25">
      <c r="E237" s="88"/>
    </row>
    <row r="276" spans="3:5" x14ac:dyDescent="0.25">
      <c r="C276" s="91"/>
      <c r="D276" s="465"/>
    </row>
    <row r="278" spans="3:5" x14ac:dyDescent="0.25">
      <c r="E278" s="92"/>
    </row>
    <row r="317" spans="3:5" x14ac:dyDescent="0.25">
      <c r="C317" s="91"/>
      <c r="D317" s="465"/>
    </row>
    <row r="318" spans="3:5" x14ac:dyDescent="0.25">
      <c r="C318" s="91"/>
      <c r="D318" s="465"/>
    </row>
    <row r="319" spans="3:5" x14ac:dyDescent="0.25">
      <c r="E319" s="92"/>
    </row>
    <row r="320" spans="3:5" x14ac:dyDescent="0.25">
      <c r="E320" s="92"/>
    </row>
    <row r="369" spans="3:4" x14ac:dyDescent="0.25">
      <c r="C369" s="94" t="s">
        <v>169</v>
      </c>
      <c r="D369" s="466"/>
    </row>
  </sheetData>
  <sheetProtection algorithmName="SHA-512" hashValue="NToHVmz5MAVBRxFnTKAf5y9Y5bCoBKKce+GV6czrltFE0ElKHh/Auft78WPoYBjFw7v3zJyXJS0MGoItte7+Zg==" saltValue="iZ+HnLKhaWXlVlXn0cS1mQ==" spinCount="100000" sheet="1" objects="1" scenarios="1"/>
  <mergeCells count="8">
    <mergeCell ref="E3:E4"/>
    <mergeCell ref="D3:D4"/>
    <mergeCell ref="C3:C4"/>
    <mergeCell ref="G26:H26"/>
    <mergeCell ref="G27:H27"/>
    <mergeCell ref="G3:H3"/>
    <mergeCell ref="F3:F4"/>
    <mergeCell ref="G25:H25"/>
  </mergeCells>
  <phoneticPr fontId="42" type="noConversion"/>
  <conditionalFormatting sqref="F6">
    <cfRule type="containsBlanks" priority="52" stopIfTrue="1">
      <formula>LEN(TRIM(F6))=0</formula>
    </cfRule>
    <cfRule type="cellIs" dxfId="1" priority="63" operator="notBetween">
      <formula>G6</formula>
      <formula>I6</formula>
    </cfRule>
    <cfRule type="cellIs" dxfId="0" priority="65" operator="between">
      <formula>G6</formula>
      <formula>I6</formula>
    </cfRule>
  </conditionalFormatting>
  <hyperlinks>
    <hyperlink ref="D6" location="'R01'!A1" display="R01" xr:uid="{00000000-0004-0000-0100-000000000000}"/>
    <hyperlink ref="D7" location="'R02'!A1" display="R02" xr:uid="{00000000-0004-0000-0100-000001000000}"/>
    <hyperlink ref="D8" location="'R03'!A1" display="R03" xr:uid="{00000000-0004-0000-0100-000002000000}"/>
    <hyperlink ref="D9" location="'R04'!A1" display="R04" xr:uid="{00000000-0004-0000-0100-000003000000}"/>
    <hyperlink ref="D10" location="'R05'!A1" display="R05" xr:uid="{00000000-0004-0000-0100-000004000000}"/>
    <hyperlink ref="D11" location="'R06'!A1" display="R06" xr:uid="{00000000-0004-0000-0100-000005000000}"/>
    <hyperlink ref="D12" location="'R07'!A1" display="R07" xr:uid="{00000000-0004-0000-0100-000006000000}"/>
    <hyperlink ref="D13" location="'R08'!A1" display="R08" xr:uid="{00000000-0004-0000-0100-000007000000}"/>
    <hyperlink ref="D14" location="'R09'!A1" display="R09" xr:uid="{00000000-0004-0000-0100-000008000000}"/>
    <hyperlink ref="D15" location="'R10'!A1" display="R10" xr:uid="{00000000-0004-0000-0100-000009000000}"/>
    <hyperlink ref="E18" location="'IF1'!A1" display="I-1- Indicateur de qualité du portefeuille" xr:uid="{00000000-0004-0000-0100-00000A000000}"/>
    <hyperlink ref="E24" location="'IF1'!A20" display="I-2- Indicateur d'activités" xr:uid="{00000000-0004-0000-0100-00000B000000}"/>
    <hyperlink ref="E6" location="'R01'!A1" display="LIMITATION DES RISQUES AUXQUELS EST EXPOSEE UNE INSTITUTION" xr:uid="{00000000-0004-0000-0100-00000C000000}"/>
    <hyperlink ref="E7" location="'R02'!A1" display="COUVERTURE DES EMPLOIS A MOYEN ET LONG TERME PAR DES RESSOURCES STABLES" xr:uid="{00000000-0004-0000-0100-00000D000000}"/>
    <hyperlink ref="E8" location="'R03'!A1" display="LIMITATION DES PRETS AUX DIRIGEANTS ET AU PERSONNEL AINSI QU'AUX PERSONNES LIEES" xr:uid="{00000000-0004-0000-0100-00000E000000}"/>
    <hyperlink ref="E9" location="'R04'!A1" display="LIMITATION DES RISQUES PRIS SUR UNE SEULE SIGNATURE" xr:uid="{00000000-0004-0000-0100-00000F000000}"/>
    <hyperlink ref="E10" location="'R05'!A1" display="NORME DE LIQUIDITE" xr:uid="{00000000-0004-0000-0100-000010000000}"/>
    <hyperlink ref="E11" location="'R06'!A1" display="LIMITATION DES OPERATIONS AUTRES QUE LES ACTIVITES D'EPARGNE ET DE CREDIT" xr:uid="{00000000-0004-0000-0100-000011000000}"/>
    <hyperlink ref="E12" location="'R07'!A1" display="CONSTITUTION DE LA RESERVE GENERALE" xr:uid="{00000000-0004-0000-0100-000012000000}"/>
    <hyperlink ref="E13" location="'R08'!A1" display="NORME DE CAPITALISATION" xr:uid="{00000000-0004-0000-0100-000013000000}"/>
    <hyperlink ref="E14" location="'R09'!A1" display="LIMITATION DES PRISES DE PARTICIPATION" xr:uid="{00000000-0004-0000-0100-000014000000}"/>
    <hyperlink ref="E15" location="'R10'!A1" display="FINANCEMENT DES IMMOBILISATIONS ET DES PARTICIPATIONS" xr:uid="{00000000-0004-0000-0100-000015000000}"/>
    <hyperlink ref="E49:F49" location="'PS1'!A1" display="Points de services" xr:uid="{00000000-0004-0000-0100-000016000000}"/>
    <hyperlink ref="E47:F47" location="'M1'!A1" display="Acquisitions et cessions d'actifs" xr:uid="{00000000-0004-0000-0100-000017000000}"/>
    <hyperlink ref="C6" location="'R01'!A1" display="R01" xr:uid="{00000000-0004-0000-0100-000018000000}"/>
    <hyperlink ref="C7" location="'R02'!A1" display="R02" xr:uid="{00000000-0004-0000-0100-000019000000}"/>
    <hyperlink ref="C8" location="'R03'!A1" display="R03" xr:uid="{00000000-0004-0000-0100-00001A000000}"/>
    <hyperlink ref="C9" location="'R04'!A1" display="R04" xr:uid="{00000000-0004-0000-0100-00001B000000}"/>
    <hyperlink ref="C10" location="'R05'!A1" display="R05" xr:uid="{00000000-0004-0000-0100-00001C000000}"/>
    <hyperlink ref="C11" location="'R06'!A1" display="R06" xr:uid="{00000000-0004-0000-0100-00001D000000}"/>
    <hyperlink ref="C12" location="'R07'!A1" display="R07" xr:uid="{00000000-0004-0000-0100-00001E000000}"/>
    <hyperlink ref="C13" location="'R08'!A1" display="R08" xr:uid="{00000000-0004-0000-0100-00001F000000}"/>
    <hyperlink ref="C14" location="'R09'!A1" display="R09" xr:uid="{00000000-0004-0000-0100-000020000000}"/>
    <hyperlink ref="C15" location="'R10'!A1" display="R10" xr:uid="{00000000-0004-0000-0100-000021000000}"/>
    <hyperlink ref="E17" location="'IF 11'!A1" display="Indicateurs financiers 1" xr:uid="{00000000-0004-0000-0100-000022000000}"/>
    <hyperlink ref="E29" location="'IF 12'!A1" display="Indicateurs financiers 2" xr:uid="{00000000-0004-0000-0100-000023000000}"/>
    <hyperlink ref="E47:H47" location="'13-Mouvements Actifs'!A1" display="Acquisitions et cessions d'actifs" xr:uid="{00000000-0004-0000-0100-000024000000}"/>
    <hyperlink ref="E49:H49" location="'14-Stat. Points de Services'!A1" display="Statistiques des points de services" xr:uid="{00000000-0004-0000-0100-000025000000}"/>
    <hyperlink ref="E51:F51" location="'PS1'!A1" display="Points de services" xr:uid="{00000000-0004-0000-0100-000026000000}"/>
    <hyperlink ref="E51:H51" location="'14-Stat. Points de Services'!A1" display="Statistiques des points de services" xr:uid="{00000000-0004-0000-0100-00002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5"/>
  <dimension ref="A1:J43"/>
  <sheetViews>
    <sheetView zoomScaleNormal="100" workbookViewId="0">
      <pane xSplit="6" ySplit="2" topLeftCell="G18" activePane="bottomRight" state="frozen"/>
      <selection activeCell="F166" sqref="F166"/>
      <selection pane="topRight" activeCell="F166" sqref="F166"/>
      <selection pane="bottomLeft" activeCell="F166" sqref="F166"/>
      <selection pane="bottomRight" activeCell="I24" sqref="I24"/>
    </sheetView>
  </sheetViews>
  <sheetFormatPr baseColWidth="10" defaultColWidth="9.140625" defaultRowHeight="15" x14ac:dyDescent="0.25"/>
  <cols>
    <col min="1" max="2" width="2.7109375" style="20" customWidth="1"/>
    <col min="3" max="3" width="4" style="20" bestFit="1" customWidth="1"/>
    <col min="4" max="4" width="3.5703125" style="20" bestFit="1" customWidth="1"/>
    <col min="5" max="5" width="4.42578125" style="20" customWidth="1"/>
    <col min="6" max="6" width="4.140625" style="188" bestFit="1" customWidth="1"/>
    <col min="7" max="7" width="1.5703125" style="19" customWidth="1"/>
    <col min="8" max="8" width="70.7109375" style="20" customWidth="1"/>
    <col min="9" max="9" width="30.7109375" style="61" customWidth="1"/>
    <col min="10" max="10" width="23.85546875" customWidth="1"/>
    <col min="11" max="251" width="11.42578125" customWidth="1"/>
  </cols>
  <sheetData>
    <row r="1" spans="1:9" x14ac:dyDescent="0.25">
      <c r="A1" s="243" t="s">
        <v>197</v>
      </c>
      <c r="G1" s="142" t="s">
        <v>0</v>
      </c>
      <c r="H1" s="142"/>
      <c r="I1" s="273"/>
    </row>
    <row r="2" spans="1:9" x14ac:dyDescent="0.25">
      <c r="F2" s="173"/>
      <c r="G2" s="258"/>
      <c r="H2" s="142"/>
      <c r="I2" s="149"/>
    </row>
    <row r="3" spans="1:9" x14ac:dyDescent="0.25">
      <c r="F3" s="126"/>
      <c r="G3" s="264"/>
      <c r="H3" s="265" t="s">
        <v>1</v>
      </c>
      <c r="I3" s="274"/>
    </row>
    <row r="4" spans="1:9" ht="29.25" x14ac:dyDescent="0.25">
      <c r="F4" s="277"/>
      <c r="G4" s="72"/>
      <c r="H4" s="265" t="s">
        <v>203</v>
      </c>
      <c r="I4" s="140" t="s">
        <v>2</v>
      </c>
    </row>
    <row r="5" spans="1:9" x14ac:dyDescent="0.25">
      <c r="F5" s="281" t="s">
        <v>3</v>
      </c>
      <c r="G5" s="72"/>
      <c r="H5" s="267" t="s">
        <v>4</v>
      </c>
      <c r="I5" s="74"/>
    </row>
    <row r="6" spans="1:9" x14ac:dyDescent="0.25">
      <c r="F6" s="281" t="s">
        <v>5</v>
      </c>
      <c r="G6" s="72"/>
      <c r="H6" s="267" t="s">
        <v>207</v>
      </c>
      <c r="I6" s="74"/>
    </row>
    <row r="7" spans="1:9" x14ac:dyDescent="0.25">
      <c r="F7" s="281" t="s">
        <v>6</v>
      </c>
      <c r="G7" s="72"/>
      <c r="H7" s="267" t="s">
        <v>7</v>
      </c>
      <c r="I7" s="74"/>
    </row>
    <row r="8" spans="1:9" x14ac:dyDescent="0.25">
      <c r="F8" s="281" t="s">
        <v>8</v>
      </c>
      <c r="G8" s="72"/>
      <c r="H8" s="267" t="s">
        <v>9</v>
      </c>
      <c r="I8" s="74"/>
    </row>
    <row r="9" spans="1:9" x14ac:dyDescent="0.25">
      <c r="F9" s="281" t="s">
        <v>10</v>
      </c>
      <c r="G9" s="72"/>
      <c r="H9" s="267" t="s">
        <v>11</v>
      </c>
      <c r="I9" s="74"/>
    </row>
    <row r="10" spans="1:9" x14ac:dyDescent="0.25">
      <c r="F10" s="281" t="s">
        <v>12</v>
      </c>
      <c r="G10" s="72"/>
      <c r="H10" s="267" t="s">
        <v>13</v>
      </c>
      <c r="I10" s="74"/>
    </row>
    <row r="11" spans="1:9" x14ac:dyDescent="0.25">
      <c r="F11" s="281" t="s">
        <v>14</v>
      </c>
      <c r="G11" s="72"/>
      <c r="H11" s="267" t="s">
        <v>15</v>
      </c>
      <c r="I11" s="74"/>
    </row>
    <row r="12" spans="1:9" x14ac:dyDescent="0.25">
      <c r="F12" s="281" t="s">
        <v>16</v>
      </c>
      <c r="G12" s="72"/>
      <c r="H12" s="267" t="s">
        <v>17</v>
      </c>
      <c r="I12" s="74"/>
    </row>
    <row r="13" spans="1:9" x14ac:dyDescent="0.25">
      <c r="F13" s="281" t="s">
        <v>18</v>
      </c>
      <c r="G13" s="72"/>
      <c r="H13" s="267" t="s">
        <v>19</v>
      </c>
      <c r="I13" s="74"/>
    </row>
    <row r="14" spans="1:9" x14ac:dyDescent="0.25">
      <c r="F14" s="281" t="s">
        <v>20</v>
      </c>
      <c r="G14" s="72"/>
      <c r="H14" s="267" t="s">
        <v>21</v>
      </c>
      <c r="I14" s="74"/>
    </row>
    <row r="15" spans="1:9" x14ac:dyDescent="0.25">
      <c r="F15" s="281" t="s">
        <v>22</v>
      </c>
      <c r="G15" s="72"/>
      <c r="H15" s="267" t="s">
        <v>23</v>
      </c>
      <c r="I15" s="74"/>
    </row>
    <row r="16" spans="1:9" x14ac:dyDescent="0.25">
      <c r="F16" s="281" t="s">
        <v>24</v>
      </c>
      <c r="G16" s="72"/>
      <c r="H16" s="267" t="s">
        <v>25</v>
      </c>
      <c r="I16" s="74"/>
    </row>
    <row r="17" spans="1:10" s="14" customFormat="1" x14ac:dyDescent="0.25">
      <c r="A17" s="43"/>
      <c r="B17" s="43"/>
      <c r="C17" s="43"/>
      <c r="D17" s="43"/>
      <c r="E17" s="43"/>
      <c r="F17" s="281" t="s">
        <v>173</v>
      </c>
      <c r="G17" s="266"/>
      <c r="H17" s="269" t="s">
        <v>208</v>
      </c>
      <c r="I17" s="289"/>
    </row>
    <row r="18" spans="1:10" s="14" customFormat="1" ht="29.25" x14ac:dyDescent="0.25">
      <c r="A18" s="43"/>
      <c r="B18" s="43"/>
      <c r="C18" s="276"/>
      <c r="D18" s="276"/>
      <c r="E18" s="276"/>
      <c r="F18" s="281" t="s">
        <v>174</v>
      </c>
      <c r="G18" s="266"/>
      <c r="H18" s="288" t="s">
        <v>209</v>
      </c>
      <c r="I18" s="289"/>
    </row>
    <row r="19" spans="1:10" s="14" customFormat="1" x14ac:dyDescent="0.25">
      <c r="A19" s="43"/>
      <c r="B19" s="43"/>
      <c r="C19" s="276"/>
      <c r="D19" s="43"/>
      <c r="E19" s="43"/>
      <c r="F19" s="281" t="s">
        <v>194</v>
      </c>
      <c r="G19" s="266"/>
      <c r="H19" s="269" t="s">
        <v>210</v>
      </c>
      <c r="I19" s="289"/>
    </row>
    <row r="20" spans="1:10" s="14" customFormat="1" x14ac:dyDescent="0.25">
      <c r="A20" s="43"/>
      <c r="B20" s="43"/>
      <c r="C20" s="276"/>
      <c r="D20" s="276"/>
      <c r="E20" s="276"/>
      <c r="F20" s="281" t="s">
        <v>193</v>
      </c>
      <c r="G20" s="266"/>
      <c r="H20" s="269" t="s">
        <v>211</v>
      </c>
      <c r="I20" s="289"/>
    </row>
    <row r="21" spans="1:10" x14ac:dyDescent="0.25">
      <c r="C21" s="141"/>
      <c r="D21" s="141"/>
      <c r="E21" s="141"/>
      <c r="F21" s="281"/>
      <c r="G21" s="72"/>
      <c r="H21" s="76" t="s">
        <v>202</v>
      </c>
      <c r="I21" s="275"/>
      <c r="J21" s="538"/>
    </row>
    <row r="22" spans="1:10" s="20" customFormat="1" ht="14.25" x14ac:dyDescent="0.2">
      <c r="C22" s="141"/>
      <c r="D22" s="141"/>
      <c r="E22" s="141"/>
      <c r="F22" s="281" t="s">
        <v>198</v>
      </c>
      <c r="G22" s="266"/>
      <c r="H22" s="269" t="s">
        <v>212</v>
      </c>
      <c r="I22" s="289"/>
      <c r="J22" s="538"/>
    </row>
    <row r="23" spans="1:10" s="20" customFormat="1" ht="15.75" customHeight="1" x14ac:dyDescent="0.2">
      <c r="C23" s="141"/>
      <c r="D23" s="141"/>
      <c r="E23" s="141"/>
      <c r="F23" s="281" t="s">
        <v>56</v>
      </c>
      <c r="G23" s="266"/>
      <c r="H23" s="269" t="s">
        <v>213</v>
      </c>
      <c r="I23" s="289"/>
      <c r="J23" s="538"/>
    </row>
    <row r="24" spans="1:10" x14ac:dyDescent="0.25">
      <c r="F24" s="277"/>
      <c r="G24" s="83"/>
      <c r="H24" s="270" t="s">
        <v>26</v>
      </c>
      <c r="I24" s="148">
        <f>SUM(I5:I20)-SUM(I22:I23)</f>
        <v>0</v>
      </c>
    </row>
    <row r="25" spans="1:10" x14ac:dyDescent="0.25">
      <c r="F25" s="277"/>
      <c r="G25" s="83"/>
      <c r="H25" s="142"/>
      <c r="I25" s="149"/>
    </row>
    <row r="26" spans="1:10" x14ac:dyDescent="0.25">
      <c r="F26" s="277"/>
      <c r="G26" s="83"/>
      <c r="H26" s="142"/>
      <c r="I26" s="149"/>
    </row>
    <row r="27" spans="1:10" x14ac:dyDescent="0.25">
      <c r="F27" s="277"/>
      <c r="G27" s="83"/>
      <c r="H27" s="271" t="s">
        <v>27</v>
      </c>
      <c r="I27" s="62"/>
    </row>
    <row r="28" spans="1:10" x14ac:dyDescent="0.25">
      <c r="F28" s="277"/>
      <c r="G28" s="83"/>
      <c r="H28" s="272" t="s">
        <v>28</v>
      </c>
      <c r="I28" s="140" t="s">
        <v>2</v>
      </c>
    </row>
    <row r="29" spans="1:10" x14ac:dyDescent="0.25">
      <c r="F29" s="277" t="s">
        <v>29</v>
      </c>
      <c r="G29" s="72"/>
      <c r="H29" s="84" t="s">
        <v>30</v>
      </c>
      <c r="I29" s="74"/>
    </row>
    <row r="30" spans="1:10" x14ac:dyDescent="0.25">
      <c r="F30" s="277" t="s">
        <v>31</v>
      </c>
      <c r="G30" s="72"/>
      <c r="H30" s="84" t="s">
        <v>32</v>
      </c>
      <c r="I30" s="74"/>
    </row>
    <row r="31" spans="1:10" x14ac:dyDescent="0.25">
      <c r="F31" s="277" t="s">
        <v>33</v>
      </c>
      <c r="G31" s="72"/>
      <c r="H31" s="84" t="s">
        <v>34</v>
      </c>
      <c r="I31" s="74"/>
    </row>
    <row r="32" spans="1:10" x14ac:dyDescent="0.25">
      <c r="F32" s="277" t="s">
        <v>35</v>
      </c>
      <c r="G32" s="72"/>
      <c r="H32" s="84" t="s">
        <v>36</v>
      </c>
      <c r="I32" s="74"/>
    </row>
    <row r="33" spans="6:9" x14ac:dyDescent="0.25">
      <c r="F33" s="277" t="s">
        <v>37</v>
      </c>
      <c r="G33" s="72"/>
      <c r="H33" s="84" t="s">
        <v>38</v>
      </c>
      <c r="I33" s="74"/>
    </row>
    <row r="34" spans="6:9" x14ac:dyDescent="0.25">
      <c r="F34" s="277" t="s">
        <v>39</v>
      </c>
      <c r="G34" s="72"/>
      <c r="H34" s="84" t="s">
        <v>735</v>
      </c>
      <c r="I34" s="74"/>
    </row>
    <row r="35" spans="6:9" x14ac:dyDescent="0.25">
      <c r="F35" s="277" t="s">
        <v>40</v>
      </c>
      <c r="G35" s="72"/>
      <c r="H35" s="84" t="s">
        <v>41</v>
      </c>
      <c r="I35" s="74"/>
    </row>
    <row r="36" spans="6:9" x14ac:dyDescent="0.25">
      <c r="F36" s="277" t="s">
        <v>42</v>
      </c>
      <c r="G36" s="72"/>
      <c r="H36" s="84" t="s">
        <v>43</v>
      </c>
      <c r="I36" s="74"/>
    </row>
    <row r="37" spans="6:9" x14ac:dyDescent="0.25">
      <c r="F37" s="277" t="s">
        <v>44</v>
      </c>
      <c r="G37" s="72"/>
      <c r="H37" s="84" t="s">
        <v>45</v>
      </c>
      <c r="I37" s="74"/>
    </row>
    <row r="38" spans="6:9" x14ac:dyDescent="0.25">
      <c r="F38" s="277" t="s">
        <v>46</v>
      </c>
      <c r="G38" s="72"/>
      <c r="H38" s="84" t="s">
        <v>47</v>
      </c>
      <c r="I38" s="74"/>
    </row>
    <row r="39" spans="6:9" x14ac:dyDescent="0.25">
      <c r="F39" s="277" t="s">
        <v>48</v>
      </c>
      <c r="G39" s="72"/>
      <c r="H39" s="84" t="s">
        <v>49</v>
      </c>
      <c r="I39" s="74"/>
    </row>
    <row r="40" spans="6:9" x14ac:dyDescent="0.25">
      <c r="F40" s="277"/>
      <c r="G40" s="83"/>
      <c r="H40" s="270" t="s">
        <v>26</v>
      </c>
      <c r="I40" s="148">
        <f>SUM(I29:I39)</f>
        <v>0</v>
      </c>
    </row>
    <row r="41" spans="6:9" x14ac:dyDescent="0.25">
      <c r="F41" s="277"/>
      <c r="G41" s="83"/>
      <c r="H41" s="142"/>
      <c r="I41" s="149"/>
    </row>
    <row r="42" spans="6:9" ht="15.75" thickBot="1" x14ac:dyDescent="0.3">
      <c r="F42" s="277"/>
      <c r="G42" s="83"/>
      <c r="H42" s="142"/>
      <c r="I42" s="149"/>
    </row>
    <row r="43" spans="6:9" ht="15.75" thickBot="1" x14ac:dyDescent="0.3">
      <c r="F43" s="279" t="s">
        <v>51</v>
      </c>
      <c r="G43" s="72"/>
      <c r="H43" s="139" t="s">
        <v>344</v>
      </c>
      <c r="I43" s="65" t="str">
        <f>IF(I40=0,"",I24/I40)</f>
        <v/>
      </c>
    </row>
  </sheetData>
  <sheetProtection algorithmName="SHA-512" hashValue="6m5n7cdwaFbm2f2TaXDTvWjkzWmHrGwwUoLXHBsARvxypt6yueuxwbRx593+IQONRVr6/NnLRHIVCnUj6IberA==" saltValue="/CbOHl6bfqc6SUrodDlrrw==" spinCount="100000" sheet="1" objects="1" scenarios="1"/>
  <mergeCells count="1">
    <mergeCell ref="J21:J23"/>
  </mergeCells>
  <hyperlinks>
    <hyperlink ref="A1" location="Sommaire!A1" display="Acc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2"/>
  </sheetPr>
  <dimension ref="A1:J38"/>
  <sheetViews>
    <sheetView zoomScaleNormal="100" workbookViewId="0">
      <pane xSplit="6" ySplit="2" topLeftCell="G5" activePane="bottomRight" state="frozen"/>
      <selection activeCell="F166" sqref="F166"/>
      <selection pane="topRight" activeCell="F166" sqref="F166"/>
      <selection pane="bottomLeft" activeCell="F166" sqref="F166"/>
      <selection pane="bottomRight" activeCell="I20" sqref="I20:I34"/>
    </sheetView>
  </sheetViews>
  <sheetFormatPr baseColWidth="10" defaultColWidth="9.140625" defaultRowHeight="15" x14ac:dyDescent="0.25"/>
  <cols>
    <col min="1" max="2" width="2.7109375" style="12" customWidth="1"/>
    <col min="3" max="3" width="4" style="13" bestFit="1" customWidth="1"/>
    <col min="4" max="5" width="2.7109375" style="20" customWidth="1"/>
    <col min="6" max="6" width="4.140625" style="188" bestFit="1" customWidth="1"/>
    <col min="7" max="7" width="1.42578125" style="19" customWidth="1"/>
    <col min="8" max="8" width="72.28515625" style="29" customWidth="1"/>
    <col min="9" max="9" width="30.7109375" style="81" customWidth="1"/>
    <col min="10" max="10" width="11.42578125" style="20" customWidth="1"/>
    <col min="11" max="252" width="11.42578125" customWidth="1"/>
  </cols>
  <sheetData>
    <row r="1" spans="1:10" x14ac:dyDescent="0.25">
      <c r="A1" s="243" t="s">
        <v>197</v>
      </c>
      <c r="F1" s="539" t="s">
        <v>52</v>
      </c>
      <c r="G1" s="539"/>
      <c r="H1" s="539"/>
      <c r="I1" s="539"/>
    </row>
    <row r="2" spans="1:10" ht="28.9" customHeight="1" x14ac:dyDescent="0.25">
      <c r="F2" s="173"/>
      <c r="G2" s="128"/>
      <c r="H2" s="540" t="s">
        <v>740</v>
      </c>
      <c r="I2" s="540"/>
    </row>
    <row r="3" spans="1:10" x14ac:dyDescent="0.25">
      <c r="F3" s="277"/>
      <c r="G3" s="129"/>
      <c r="H3" s="130" t="s">
        <v>1</v>
      </c>
      <c r="I3" s="78"/>
    </row>
    <row r="4" spans="1:10" x14ac:dyDescent="0.25">
      <c r="F4" s="277"/>
      <c r="G4" s="129"/>
      <c r="H4" s="87" t="s">
        <v>53</v>
      </c>
      <c r="I4" s="131" t="s">
        <v>2</v>
      </c>
    </row>
    <row r="5" spans="1:10" x14ac:dyDescent="0.25">
      <c r="F5" s="277" t="s">
        <v>48</v>
      </c>
      <c r="G5" s="72"/>
      <c r="H5" s="58" t="s">
        <v>49</v>
      </c>
      <c r="I5" s="254"/>
      <c r="J5" s="43"/>
    </row>
    <row r="6" spans="1:10" x14ac:dyDescent="0.25">
      <c r="F6" s="277" t="s">
        <v>31</v>
      </c>
      <c r="G6" s="82"/>
      <c r="H6" s="58" t="s">
        <v>496</v>
      </c>
      <c r="I6" s="254"/>
    </row>
    <row r="7" spans="1:10" x14ac:dyDescent="0.25">
      <c r="F7" s="277" t="s">
        <v>54</v>
      </c>
      <c r="G7" s="82"/>
      <c r="H7" s="58" t="s">
        <v>55</v>
      </c>
      <c r="I7" s="254"/>
    </row>
    <row r="8" spans="1:10" x14ac:dyDescent="0.25">
      <c r="F8" s="277" t="s">
        <v>35</v>
      </c>
      <c r="G8" s="82"/>
      <c r="H8" s="58" t="s">
        <v>124</v>
      </c>
      <c r="I8" s="254"/>
    </row>
    <row r="9" spans="1:10" x14ac:dyDescent="0.25">
      <c r="F9" s="277" t="s">
        <v>40</v>
      </c>
      <c r="G9" s="82"/>
      <c r="H9" s="58" t="s">
        <v>192</v>
      </c>
      <c r="I9" s="254"/>
    </row>
    <row r="10" spans="1:10" s="14" customFormat="1" x14ac:dyDescent="0.25">
      <c r="A10" s="294"/>
      <c r="B10" s="294"/>
      <c r="C10" s="295"/>
      <c r="D10" s="43"/>
      <c r="E10" s="43"/>
      <c r="F10" s="281" t="s">
        <v>37</v>
      </c>
      <c r="G10" s="266"/>
      <c r="H10" s="307" t="s">
        <v>38</v>
      </c>
      <c r="I10" s="257"/>
      <c r="J10" s="43"/>
    </row>
    <row r="11" spans="1:10" x14ac:dyDescent="0.25">
      <c r="F11" s="277" t="s">
        <v>56</v>
      </c>
      <c r="G11" s="82"/>
      <c r="H11" s="58" t="s">
        <v>440</v>
      </c>
      <c r="I11" s="254"/>
    </row>
    <row r="12" spans="1:10" x14ac:dyDescent="0.25">
      <c r="F12" s="277" t="s">
        <v>42</v>
      </c>
      <c r="G12" s="82"/>
      <c r="H12" s="58" t="s">
        <v>441</v>
      </c>
      <c r="I12" s="254"/>
    </row>
    <row r="13" spans="1:10" x14ac:dyDescent="0.25">
      <c r="F13" s="277" t="s">
        <v>44</v>
      </c>
      <c r="G13" s="82"/>
      <c r="H13" s="58" t="s">
        <v>497</v>
      </c>
      <c r="I13" s="254"/>
    </row>
    <row r="14" spans="1:10" s="14" customFormat="1" x14ac:dyDescent="0.25">
      <c r="A14" s="294"/>
      <c r="B14" s="294"/>
      <c r="C14" s="295"/>
      <c r="D14" s="43"/>
      <c r="E14" s="43"/>
      <c r="F14" s="281" t="s">
        <v>46</v>
      </c>
      <c r="G14" s="266"/>
      <c r="H14" s="307" t="s">
        <v>498</v>
      </c>
      <c r="I14" s="296" t="s">
        <v>529</v>
      </c>
      <c r="J14" s="43"/>
    </row>
    <row r="15" spans="1:10" x14ac:dyDescent="0.25">
      <c r="G15" s="132"/>
      <c r="H15" s="133" t="s">
        <v>26</v>
      </c>
      <c r="I15" s="127">
        <f>SUM(I5:I14)</f>
        <v>0</v>
      </c>
    </row>
    <row r="16" spans="1:10" x14ac:dyDescent="0.25">
      <c r="F16" s="277"/>
      <c r="G16" s="83"/>
      <c r="H16" s="134"/>
      <c r="I16" s="135"/>
    </row>
    <row r="17" spans="3:9" x14ac:dyDescent="0.25">
      <c r="F17" s="277"/>
      <c r="G17" s="83"/>
      <c r="H17" s="134"/>
      <c r="I17" s="135"/>
    </row>
    <row r="18" spans="3:9" x14ac:dyDescent="0.25">
      <c r="C18" s="4"/>
      <c r="F18" s="277"/>
      <c r="G18" s="129"/>
      <c r="H18" s="136" t="s">
        <v>27</v>
      </c>
      <c r="I18" s="78"/>
    </row>
    <row r="19" spans="3:9" ht="28.5" x14ac:dyDescent="0.25">
      <c r="F19" s="277"/>
      <c r="G19" s="129"/>
      <c r="H19" s="137" t="s">
        <v>204</v>
      </c>
      <c r="I19" s="131" t="s">
        <v>2</v>
      </c>
    </row>
    <row r="20" spans="3:9" x14ac:dyDescent="0.25">
      <c r="F20" s="277" t="s">
        <v>57</v>
      </c>
      <c r="G20" s="82"/>
      <c r="H20" s="58" t="s">
        <v>460</v>
      </c>
      <c r="I20" s="254"/>
    </row>
    <row r="21" spans="3:9" x14ac:dyDescent="0.25">
      <c r="F21" s="277" t="s">
        <v>58</v>
      </c>
      <c r="G21" s="82"/>
      <c r="H21" s="58" t="s">
        <v>500</v>
      </c>
      <c r="I21" s="254"/>
    </row>
    <row r="22" spans="3:9" x14ac:dyDescent="0.25">
      <c r="F22" s="277" t="s">
        <v>60</v>
      </c>
      <c r="G22" s="82"/>
      <c r="H22" s="58" t="s">
        <v>499</v>
      </c>
      <c r="I22" s="254"/>
    </row>
    <row r="23" spans="3:9" x14ac:dyDescent="0.25">
      <c r="F23" s="277" t="s">
        <v>62</v>
      </c>
      <c r="G23" s="82"/>
      <c r="H23" s="58" t="s">
        <v>501</v>
      </c>
      <c r="I23" s="254"/>
    </row>
    <row r="24" spans="3:9" x14ac:dyDescent="0.25">
      <c r="F24" s="277" t="s">
        <v>8</v>
      </c>
      <c r="G24" s="82"/>
      <c r="H24" s="58" t="s">
        <v>9</v>
      </c>
      <c r="I24" s="254"/>
    </row>
    <row r="25" spans="3:9" x14ac:dyDescent="0.25">
      <c r="F25" s="277" t="s">
        <v>14</v>
      </c>
      <c r="G25" s="82"/>
      <c r="H25" s="58" t="s">
        <v>15</v>
      </c>
      <c r="I25" s="254"/>
    </row>
    <row r="26" spans="3:9" x14ac:dyDescent="0.25">
      <c r="F26" s="277" t="s">
        <v>16</v>
      </c>
      <c r="G26" s="82"/>
      <c r="H26" s="58" t="s">
        <v>17</v>
      </c>
      <c r="I26" s="254"/>
    </row>
    <row r="27" spans="3:9" x14ac:dyDescent="0.25">
      <c r="F27" s="277" t="s">
        <v>18</v>
      </c>
      <c r="G27" s="82"/>
      <c r="H27" s="58" t="s">
        <v>19</v>
      </c>
      <c r="I27" s="254"/>
    </row>
    <row r="28" spans="3:9" x14ac:dyDescent="0.25">
      <c r="F28" s="277" t="s">
        <v>22</v>
      </c>
      <c r="G28" s="82"/>
      <c r="H28" s="58" t="s">
        <v>23</v>
      </c>
      <c r="I28" s="254"/>
    </row>
    <row r="29" spans="3:9" x14ac:dyDescent="0.25">
      <c r="F29" s="277" t="s">
        <v>24</v>
      </c>
      <c r="G29" s="82"/>
      <c r="H29" s="58" t="s">
        <v>25</v>
      </c>
      <c r="I29" s="254"/>
    </row>
    <row r="30" spans="3:9" x14ac:dyDescent="0.25">
      <c r="F30" s="277" t="s">
        <v>68</v>
      </c>
      <c r="G30" s="82"/>
      <c r="H30" s="58" t="s">
        <v>69</v>
      </c>
      <c r="I30" s="254"/>
    </row>
    <row r="31" spans="3:9" x14ac:dyDescent="0.25">
      <c r="F31" s="277" t="s">
        <v>70</v>
      </c>
      <c r="G31" s="82"/>
      <c r="H31" s="58" t="s">
        <v>71</v>
      </c>
      <c r="I31" s="254"/>
    </row>
    <row r="32" spans="3:9" x14ac:dyDescent="0.25">
      <c r="F32" s="277" t="s">
        <v>72</v>
      </c>
      <c r="G32" s="82"/>
      <c r="H32" s="58" t="s">
        <v>73</v>
      </c>
      <c r="I32" s="254"/>
    </row>
    <row r="33" spans="6:9" x14ac:dyDescent="0.25">
      <c r="F33" s="277" t="s">
        <v>74</v>
      </c>
      <c r="G33" s="82"/>
      <c r="H33" s="58" t="s">
        <v>75</v>
      </c>
      <c r="I33" s="254"/>
    </row>
    <row r="34" spans="6:9" x14ac:dyDescent="0.25">
      <c r="F34" s="277" t="s">
        <v>76</v>
      </c>
      <c r="G34" s="82"/>
      <c r="H34" s="79" t="s">
        <v>77</v>
      </c>
      <c r="I34" s="254"/>
    </row>
    <row r="35" spans="6:9" x14ac:dyDescent="0.25">
      <c r="F35" s="277"/>
      <c r="G35" s="129"/>
      <c r="H35" s="133" t="s">
        <v>26</v>
      </c>
      <c r="I35" s="127">
        <f>SUM(I20:I34)</f>
        <v>0</v>
      </c>
    </row>
    <row r="36" spans="6:9" x14ac:dyDescent="0.25">
      <c r="F36" s="277"/>
      <c r="G36" s="129"/>
      <c r="H36" s="134"/>
      <c r="I36" s="80"/>
    </row>
    <row r="37" spans="6:9" ht="15.75" thickBot="1" x14ac:dyDescent="0.3">
      <c r="F37" s="277"/>
      <c r="G37" s="129"/>
      <c r="H37" s="134"/>
      <c r="I37" s="80"/>
    </row>
    <row r="38" spans="6:9" ht="15.75" thickBot="1" x14ac:dyDescent="0.3">
      <c r="F38" s="279" t="s">
        <v>78</v>
      </c>
      <c r="G38" s="138"/>
      <c r="H38" s="139" t="s">
        <v>344</v>
      </c>
      <c r="I38" s="60" t="str">
        <f>IF(I35=0,"",I15/I35)</f>
        <v/>
      </c>
    </row>
  </sheetData>
  <sheetProtection algorithmName="SHA-512" hashValue="N8A7AKfEwC9c5qg0ObvWdc5M5viC0199llTSE+hkUsZ2E/dfKkmmSPC0GBW3TdrpkrNeBeaeTyYrIaeg76cPDg==" saltValue="VU0/8zKsXO5dkqy2T/w2XQ==" spinCount="100000" sheet="1" objects="1" scenarios="1"/>
  <mergeCells count="2">
    <mergeCell ref="F1:I1"/>
    <mergeCell ref="H2:I2"/>
  </mergeCells>
  <hyperlinks>
    <hyperlink ref="A1" location="Sommaire!A1" display="Acc" xr:uid="{00000000-0004-0000-0300-000000000000}"/>
  </hyperlink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I40"/>
  <sheetViews>
    <sheetView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38" sqref="I38"/>
    </sheetView>
  </sheetViews>
  <sheetFormatPr baseColWidth="10" defaultColWidth="9.140625" defaultRowHeight="15" x14ac:dyDescent="0.25"/>
  <cols>
    <col min="1" max="2" width="2.7109375" style="20" customWidth="1"/>
    <col min="3" max="5" width="3.7109375" style="20" bestFit="1" customWidth="1"/>
    <col min="6" max="6" width="5" style="188" bestFit="1" customWidth="1"/>
    <col min="7" max="7" width="1.140625" style="19" customWidth="1"/>
    <col min="8" max="8" width="70.7109375" style="29" customWidth="1"/>
    <col min="9" max="9" width="30.7109375" style="61" customWidth="1"/>
    <col min="10" max="251" width="11.42578125" customWidth="1"/>
  </cols>
  <sheetData>
    <row r="1" spans="1:9" x14ac:dyDescent="0.25">
      <c r="A1" s="243" t="s">
        <v>197</v>
      </c>
      <c r="F1" s="539" t="s">
        <v>79</v>
      </c>
      <c r="G1" s="539"/>
      <c r="H1" s="539"/>
      <c r="I1" s="539"/>
    </row>
    <row r="2" spans="1:9" x14ac:dyDescent="0.25">
      <c r="F2" s="173"/>
      <c r="G2" s="128"/>
      <c r="H2" s="143"/>
      <c r="I2" s="144"/>
    </row>
    <row r="3" spans="1:9" x14ac:dyDescent="0.25">
      <c r="F3" s="277"/>
      <c r="G3" s="129"/>
      <c r="H3" s="145" t="s">
        <v>1</v>
      </c>
      <c r="I3" s="62"/>
    </row>
    <row r="4" spans="1:9" x14ac:dyDescent="0.25">
      <c r="F4" s="277"/>
      <c r="G4" s="129"/>
      <c r="H4" s="136" t="s">
        <v>80</v>
      </c>
      <c r="I4" s="146" t="s">
        <v>2</v>
      </c>
    </row>
    <row r="5" spans="1:9" ht="28.5" x14ac:dyDescent="0.25">
      <c r="F5" s="282" t="s">
        <v>81</v>
      </c>
      <c r="G5" s="147"/>
      <c r="H5" s="58" t="s">
        <v>82</v>
      </c>
      <c r="I5" s="254"/>
    </row>
    <row r="6" spans="1:9" x14ac:dyDescent="0.25">
      <c r="F6" s="278"/>
      <c r="G6" s="132"/>
      <c r="H6" s="133" t="s">
        <v>26</v>
      </c>
      <c r="I6" s="148">
        <f>I5</f>
        <v>0</v>
      </c>
    </row>
    <row r="7" spans="1:9" x14ac:dyDescent="0.25">
      <c r="F7" s="277"/>
      <c r="G7" s="83"/>
      <c r="H7" s="134"/>
      <c r="I7" s="149"/>
    </row>
    <row r="8" spans="1:9" x14ac:dyDescent="0.25">
      <c r="F8" s="277"/>
      <c r="G8" s="83"/>
      <c r="H8" s="145" t="s">
        <v>27</v>
      </c>
      <c r="I8" s="62"/>
    </row>
    <row r="9" spans="1:9" x14ac:dyDescent="0.25">
      <c r="F9" s="277"/>
      <c r="G9" s="83"/>
      <c r="H9" s="136" t="s">
        <v>83</v>
      </c>
      <c r="I9" s="146" t="s">
        <v>2</v>
      </c>
    </row>
    <row r="10" spans="1:9" x14ac:dyDescent="0.25">
      <c r="F10" s="277" t="s">
        <v>84</v>
      </c>
      <c r="G10" s="72"/>
      <c r="H10" s="58" t="s">
        <v>214</v>
      </c>
      <c r="I10" s="245"/>
    </row>
    <row r="11" spans="1:9" x14ac:dyDescent="0.25">
      <c r="F11" s="277" t="s">
        <v>85</v>
      </c>
      <c r="G11" s="72"/>
      <c r="H11" s="58" t="s">
        <v>215</v>
      </c>
      <c r="I11" s="245"/>
    </row>
    <row r="12" spans="1:9" x14ac:dyDescent="0.25">
      <c r="F12" s="277" t="s">
        <v>86</v>
      </c>
      <c r="G12" s="72"/>
      <c r="H12" s="58" t="s">
        <v>216</v>
      </c>
      <c r="I12" s="245"/>
    </row>
    <row r="13" spans="1:9" x14ac:dyDescent="0.25">
      <c r="F13" s="277" t="s">
        <v>87</v>
      </c>
      <c r="G13" s="72"/>
      <c r="H13" s="58" t="s">
        <v>217</v>
      </c>
      <c r="I13" s="245"/>
    </row>
    <row r="14" spans="1:9" x14ac:dyDescent="0.25">
      <c r="F14" s="277" t="s">
        <v>88</v>
      </c>
      <c r="G14" s="72"/>
      <c r="H14" s="58" t="s">
        <v>218</v>
      </c>
      <c r="I14" s="245"/>
    </row>
    <row r="15" spans="1:9" x14ac:dyDescent="0.25">
      <c r="F15" s="277" t="s">
        <v>89</v>
      </c>
      <c r="G15" s="72"/>
      <c r="H15" s="58" t="s">
        <v>219</v>
      </c>
      <c r="I15" s="74"/>
    </row>
    <row r="16" spans="1:9" x14ac:dyDescent="0.25">
      <c r="F16" s="277" t="s">
        <v>90</v>
      </c>
      <c r="G16" s="72"/>
      <c r="H16" s="58" t="s">
        <v>220</v>
      </c>
      <c r="I16" s="74"/>
    </row>
    <row r="17" spans="3:9" x14ac:dyDescent="0.25">
      <c r="F17" s="277" t="s">
        <v>91</v>
      </c>
      <c r="G17" s="72"/>
      <c r="H17" s="58" t="s">
        <v>221</v>
      </c>
      <c r="I17" s="74"/>
    </row>
    <row r="18" spans="3:9" x14ac:dyDescent="0.25">
      <c r="F18" s="277" t="s">
        <v>92</v>
      </c>
      <c r="G18" s="72"/>
      <c r="H18" s="58" t="s">
        <v>222</v>
      </c>
      <c r="I18" s="74"/>
    </row>
    <row r="19" spans="3:9" x14ac:dyDescent="0.25">
      <c r="F19" s="277" t="s">
        <v>93</v>
      </c>
      <c r="G19" s="72"/>
      <c r="H19" s="58" t="s">
        <v>223</v>
      </c>
      <c r="I19" s="74"/>
    </row>
    <row r="20" spans="3:9" x14ac:dyDescent="0.25">
      <c r="F20" s="277" t="s">
        <v>94</v>
      </c>
      <c r="G20" s="72"/>
      <c r="H20" s="58" t="s">
        <v>224</v>
      </c>
      <c r="I20" s="74"/>
    </row>
    <row r="21" spans="3:9" x14ac:dyDescent="0.25">
      <c r="F21" s="277" t="s">
        <v>95</v>
      </c>
      <c r="G21" s="72"/>
      <c r="H21" s="58" t="s">
        <v>225</v>
      </c>
      <c r="I21" s="74"/>
    </row>
    <row r="22" spans="3:9" x14ac:dyDescent="0.25">
      <c r="F22" s="277" t="s">
        <v>96</v>
      </c>
      <c r="G22" s="72"/>
      <c r="H22" s="58" t="s">
        <v>226</v>
      </c>
      <c r="I22" s="74"/>
    </row>
    <row r="23" spans="3:9" x14ac:dyDescent="0.25">
      <c r="F23" s="277" t="s">
        <v>97</v>
      </c>
      <c r="G23" s="72"/>
      <c r="H23" s="58" t="s">
        <v>227</v>
      </c>
      <c r="I23" s="74"/>
    </row>
    <row r="24" spans="3:9" x14ac:dyDescent="0.25">
      <c r="F24" s="277" t="s">
        <v>98</v>
      </c>
      <c r="G24" s="72"/>
      <c r="H24" s="75" t="s">
        <v>228</v>
      </c>
      <c r="I24" s="74"/>
    </row>
    <row r="25" spans="3:9" x14ac:dyDescent="0.25">
      <c r="C25" s="141"/>
      <c r="D25" s="141"/>
      <c r="E25" s="141"/>
      <c r="F25" s="281"/>
      <c r="G25" s="72"/>
      <c r="H25" s="76" t="s">
        <v>202</v>
      </c>
      <c r="I25" s="58"/>
    </row>
    <row r="26" spans="3:9" x14ac:dyDescent="0.25">
      <c r="F26" s="277" t="s">
        <v>99</v>
      </c>
      <c r="G26" s="72"/>
      <c r="H26" s="58" t="s">
        <v>229</v>
      </c>
      <c r="I26" s="74"/>
    </row>
    <row r="27" spans="3:9" x14ac:dyDescent="0.25">
      <c r="F27" s="277" t="s">
        <v>100</v>
      </c>
      <c r="G27" s="72"/>
      <c r="H27" s="58" t="s">
        <v>736</v>
      </c>
      <c r="I27" s="74"/>
    </row>
    <row r="28" spans="3:9" x14ac:dyDescent="0.25">
      <c r="F28" s="35" t="s">
        <v>152</v>
      </c>
      <c r="G28" s="72"/>
      <c r="H28" s="58" t="s">
        <v>234</v>
      </c>
      <c r="I28" s="74"/>
    </row>
    <row r="29" spans="3:9" x14ac:dyDescent="0.25">
      <c r="F29" s="35" t="s">
        <v>156</v>
      </c>
      <c r="G29" s="72"/>
      <c r="H29" s="58" t="s">
        <v>235</v>
      </c>
      <c r="I29" s="74"/>
    </row>
    <row r="30" spans="3:9" x14ac:dyDescent="0.25">
      <c r="F30" s="35" t="s">
        <v>160</v>
      </c>
      <c r="G30" s="72"/>
      <c r="H30" s="58" t="s">
        <v>236</v>
      </c>
      <c r="I30" s="74"/>
    </row>
    <row r="31" spans="3:9" x14ac:dyDescent="0.25">
      <c r="F31" s="277" t="s">
        <v>164</v>
      </c>
      <c r="G31" s="72"/>
      <c r="H31" s="58" t="s">
        <v>237</v>
      </c>
      <c r="I31" s="74"/>
    </row>
    <row r="32" spans="3:9" x14ac:dyDescent="0.25">
      <c r="F32" s="277" t="s">
        <v>96</v>
      </c>
      <c r="G32" s="72"/>
      <c r="H32" s="58" t="s">
        <v>230</v>
      </c>
      <c r="I32" s="74"/>
    </row>
    <row r="33" spans="6:9" x14ac:dyDescent="0.25">
      <c r="F33" s="277" t="s">
        <v>98</v>
      </c>
      <c r="G33" s="72"/>
      <c r="H33" s="58" t="s">
        <v>231</v>
      </c>
      <c r="I33" s="74"/>
    </row>
    <row r="34" spans="6:9" ht="28.5" x14ac:dyDescent="0.25">
      <c r="F34" s="282" t="s">
        <v>101</v>
      </c>
      <c r="G34" s="147"/>
      <c r="H34" s="58" t="s">
        <v>232</v>
      </c>
      <c r="I34" s="254">
        <v>0</v>
      </c>
    </row>
    <row r="35" spans="6:9" ht="28.5" x14ac:dyDescent="0.25">
      <c r="F35" s="282" t="s">
        <v>103</v>
      </c>
      <c r="G35" s="147"/>
      <c r="H35" s="58" t="s">
        <v>233</v>
      </c>
      <c r="I35" s="254">
        <v>0</v>
      </c>
    </row>
    <row r="36" spans="6:9" x14ac:dyDescent="0.25">
      <c r="F36" s="277"/>
      <c r="G36" s="83"/>
      <c r="H36" s="133" t="s">
        <v>26</v>
      </c>
      <c r="I36" s="148">
        <f>SUM(I10:I24)-SUM(I26:I35)</f>
        <v>0</v>
      </c>
    </row>
    <row r="37" spans="6:9" ht="15.75" thickBot="1" x14ac:dyDescent="0.3">
      <c r="F37" s="277"/>
      <c r="G37" s="83"/>
      <c r="H37" s="64"/>
      <c r="I37" s="56"/>
    </row>
    <row r="38" spans="6:9" ht="15.75" thickBot="1" x14ac:dyDescent="0.3">
      <c r="F38" s="279" t="s">
        <v>105</v>
      </c>
      <c r="G38" s="138"/>
      <c r="H38" s="139" t="s">
        <v>344</v>
      </c>
      <c r="I38" s="60" t="str">
        <f>IF(I36=0,"",I6/I36)</f>
        <v/>
      </c>
    </row>
    <row r="40" spans="6:9" x14ac:dyDescent="0.25">
      <c r="G40" s="147"/>
      <c r="H40" s="150"/>
    </row>
  </sheetData>
  <sheetProtection algorithmName="SHA-512" hashValue="HzkZcHVuYWCE3uADzgm04Bie17HUjMHHpLxYZEf1yfn5rVPOUmJY8IyY2j21yM0H0r65rAohg6NV21EwzyWMuA==" saltValue="sWTMoF/BOdDvr11ooBgRYA==" spinCount="100000" sheet="1" objects="1" scenarios="1"/>
  <mergeCells count="1">
    <mergeCell ref="F1:I1"/>
  </mergeCells>
  <hyperlinks>
    <hyperlink ref="A1" location="Sommaire!A1" display="Acc" xr:uid="{00000000-0004-0000-0400-000000000000}"/>
  </hyperlink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I40"/>
  <sheetViews>
    <sheetView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6" sqref="I6 I36"/>
    </sheetView>
  </sheetViews>
  <sheetFormatPr baseColWidth="10" defaultColWidth="9.140625" defaultRowHeight="15" x14ac:dyDescent="0.25"/>
  <cols>
    <col min="1" max="2" width="2.7109375" customWidth="1"/>
    <col min="3" max="5" width="3.7109375" style="20" bestFit="1" customWidth="1"/>
    <col min="6" max="6" width="3.7109375" style="188" bestFit="1" customWidth="1"/>
    <col min="7" max="7" width="1.42578125" style="19" customWidth="1"/>
    <col min="8" max="8" width="70.7109375" style="29" customWidth="1"/>
    <col min="9" max="9" width="29.42578125" style="61" customWidth="1"/>
    <col min="10" max="252" width="11.42578125" customWidth="1"/>
  </cols>
  <sheetData>
    <row r="1" spans="1:9" x14ac:dyDescent="0.25">
      <c r="A1" s="243" t="s">
        <v>197</v>
      </c>
      <c r="F1" s="539" t="s">
        <v>106</v>
      </c>
      <c r="G1" s="539"/>
      <c r="H1" s="539"/>
      <c r="I1" s="539"/>
    </row>
    <row r="2" spans="1:9" x14ac:dyDescent="0.25">
      <c r="F2" s="173"/>
      <c r="G2" s="128"/>
      <c r="H2" s="143"/>
      <c r="I2" s="144"/>
    </row>
    <row r="3" spans="1:9" x14ac:dyDescent="0.25">
      <c r="F3" s="277"/>
      <c r="G3" s="129"/>
      <c r="H3" s="145" t="s">
        <v>1</v>
      </c>
      <c r="I3" s="62"/>
    </row>
    <row r="4" spans="1:9" x14ac:dyDescent="0.25">
      <c r="F4" s="277"/>
      <c r="G4" s="129"/>
      <c r="H4" s="136" t="s">
        <v>107</v>
      </c>
      <c r="I4" s="146" t="s">
        <v>2</v>
      </c>
    </row>
    <row r="5" spans="1:9" ht="28.5" x14ac:dyDescent="0.25">
      <c r="F5" s="282" t="s">
        <v>108</v>
      </c>
      <c r="G5" s="147"/>
      <c r="H5" s="58" t="s">
        <v>109</v>
      </c>
      <c r="I5" s="254"/>
    </row>
    <row r="6" spans="1:9" x14ac:dyDescent="0.25">
      <c r="F6" s="278"/>
      <c r="G6" s="132"/>
      <c r="H6" s="133" t="s">
        <v>26</v>
      </c>
      <c r="I6" s="151">
        <f>I5</f>
        <v>0</v>
      </c>
    </row>
    <row r="7" spans="1:9" x14ac:dyDescent="0.25">
      <c r="F7" s="35"/>
      <c r="G7" s="20"/>
      <c r="H7" s="20"/>
      <c r="I7" s="20"/>
    </row>
    <row r="8" spans="1:9" x14ac:dyDescent="0.25">
      <c r="A8" s="20"/>
      <c r="B8" s="20"/>
      <c r="F8" s="277"/>
      <c r="G8" s="83"/>
      <c r="H8" s="145" t="s">
        <v>27</v>
      </c>
      <c r="I8" s="62"/>
    </row>
    <row r="9" spans="1:9" x14ac:dyDescent="0.25">
      <c r="A9" s="20"/>
      <c r="B9" s="20"/>
      <c r="F9" s="277"/>
      <c r="G9" s="83"/>
      <c r="H9" s="136" t="s">
        <v>83</v>
      </c>
      <c r="I9" s="146" t="s">
        <v>2</v>
      </c>
    </row>
    <row r="10" spans="1:9" x14ac:dyDescent="0.25">
      <c r="A10" s="20"/>
      <c r="B10" s="20"/>
      <c r="F10" s="277" t="s">
        <v>84</v>
      </c>
      <c r="G10" s="72"/>
      <c r="H10" s="58" t="s">
        <v>214</v>
      </c>
      <c r="I10" s="495">
        <f>'R03'!I10</f>
        <v>0</v>
      </c>
    </row>
    <row r="11" spans="1:9" x14ac:dyDescent="0.25">
      <c r="A11" s="20"/>
      <c r="B11" s="20"/>
      <c r="F11" s="277" t="s">
        <v>85</v>
      </c>
      <c r="G11" s="72"/>
      <c r="H11" s="58" t="s">
        <v>215</v>
      </c>
      <c r="I11" s="495">
        <f>'R03'!I11</f>
        <v>0</v>
      </c>
    </row>
    <row r="12" spans="1:9" x14ac:dyDescent="0.25">
      <c r="A12" s="20"/>
      <c r="B12" s="20"/>
      <c r="F12" s="277" t="s">
        <v>86</v>
      </c>
      <c r="G12" s="72"/>
      <c r="H12" s="58" t="s">
        <v>216</v>
      </c>
      <c r="I12" s="495">
        <f>'R03'!I12</f>
        <v>0</v>
      </c>
    </row>
    <row r="13" spans="1:9" x14ac:dyDescent="0.25">
      <c r="A13" s="20"/>
      <c r="B13" s="20"/>
      <c r="F13" s="277" t="s">
        <v>87</v>
      </c>
      <c r="G13" s="72"/>
      <c r="H13" s="58" t="s">
        <v>217</v>
      </c>
      <c r="I13" s="495">
        <f>'R03'!I13</f>
        <v>0</v>
      </c>
    </row>
    <row r="14" spans="1:9" x14ac:dyDescent="0.25">
      <c r="A14" s="20"/>
      <c r="B14" s="20"/>
      <c r="F14" s="277" t="s">
        <v>88</v>
      </c>
      <c r="G14" s="72"/>
      <c r="H14" s="58" t="s">
        <v>218</v>
      </c>
      <c r="I14" s="495">
        <f>'R03'!I14</f>
        <v>0</v>
      </c>
    </row>
    <row r="15" spans="1:9" x14ac:dyDescent="0.25">
      <c r="A15" s="20"/>
      <c r="B15" s="20"/>
      <c r="F15" s="277" t="s">
        <v>89</v>
      </c>
      <c r="G15" s="72"/>
      <c r="H15" s="58" t="s">
        <v>219</v>
      </c>
      <c r="I15" s="495">
        <f>'R03'!I15</f>
        <v>0</v>
      </c>
    </row>
    <row r="16" spans="1:9" x14ac:dyDescent="0.25">
      <c r="A16" s="20"/>
      <c r="B16" s="20"/>
      <c r="F16" s="277" t="s">
        <v>90</v>
      </c>
      <c r="G16" s="72"/>
      <c r="H16" s="58" t="s">
        <v>220</v>
      </c>
      <c r="I16" s="495">
        <f>'R03'!I16</f>
        <v>0</v>
      </c>
    </row>
    <row r="17" spans="1:9" x14ac:dyDescent="0.25">
      <c r="A17" s="20"/>
      <c r="B17" s="20"/>
      <c r="F17" s="277" t="s">
        <v>91</v>
      </c>
      <c r="G17" s="72"/>
      <c r="H17" s="58" t="s">
        <v>221</v>
      </c>
      <c r="I17" s="495">
        <f>'R03'!I17</f>
        <v>0</v>
      </c>
    </row>
    <row r="18" spans="1:9" x14ac:dyDescent="0.25">
      <c r="A18" s="20"/>
      <c r="B18" s="20"/>
      <c r="F18" s="277" t="s">
        <v>92</v>
      </c>
      <c r="G18" s="72"/>
      <c r="H18" s="58" t="s">
        <v>222</v>
      </c>
      <c r="I18" s="495">
        <f>'R03'!I18</f>
        <v>0</v>
      </c>
    </row>
    <row r="19" spans="1:9" x14ac:dyDescent="0.25">
      <c r="A19" s="20"/>
      <c r="B19" s="20"/>
      <c r="F19" s="277" t="s">
        <v>93</v>
      </c>
      <c r="G19" s="72"/>
      <c r="H19" s="58" t="s">
        <v>223</v>
      </c>
      <c r="I19" s="495">
        <f>'R03'!I19</f>
        <v>0</v>
      </c>
    </row>
    <row r="20" spans="1:9" x14ac:dyDescent="0.25">
      <c r="A20" s="20"/>
      <c r="B20" s="20"/>
      <c r="F20" s="277" t="s">
        <v>94</v>
      </c>
      <c r="G20" s="72"/>
      <c r="H20" s="58" t="s">
        <v>224</v>
      </c>
      <c r="I20" s="495">
        <f>'R03'!I20</f>
        <v>0</v>
      </c>
    </row>
    <row r="21" spans="1:9" x14ac:dyDescent="0.25">
      <c r="A21" s="20"/>
      <c r="B21" s="20"/>
      <c r="F21" s="277" t="s">
        <v>95</v>
      </c>
      <c r="G21" s="72"/>
      <c r="H21" s="58" t="s">
        <v>225</v>
      </c>
      <c r="I21" s="495">
        <f>'R03'!I21</f>
        <v>0</v>
      </c>
    </row>
    <row r="22" spans="1:9" x14ac:dyDescent="0.25">
      <c r="A22" s="20"/>
      <c r="B22" s="20"/>
      <c r="F22" s="277" t="s">
        <v>96</v>
      </c>
      <c r="G22" s="72"/>
      <c r="H22" s="58" t="s">
        <v>226</v>
      </c>
      <c r="I22" s="495">
        <f>'R03'!I22</f>
        <v>0</v>
      </c>
    </row>
    <row r="23" spans="1:9" x14ac:dyDescent="0.25">
      <c r="A23" s="20"/>
      <c r="B23" s="20"/>
      <c r="F23" s="277" t="s">
        <v>97</v>
      </c>
      <c r="G23" s="72"/>
      <c r="H23" s="58" t="s">
        <v>227</v>
      </c>
      <c r="I23" s="495">
        <f>'R03'!I23</f>
        <v>0</v>
      </c>
    </row>
    <row r="24" spans="1:9" x14ac:dyDescent="0.25">
      <c r="A24" s="20"/>
      <c r="B24" s="20"/>
      <c r="F24" s="277" t="s">
        <v>98</v>
      </c>
      <c r="G24" s="72"/>
      <c r="H24" s="75" t="s">
        <v>228</v>
      </c>
      <c r="I24" s="495">
        <f>'R03'!I24</f>
        <v>0</v>
      </c>
    </row>
    <row r="25" spans="1:9" x14ac:dyDescent="0.25">
      <c r="A25" s="20"/>
      <c r="B25" s="20"/>
      <c r="C25" s="141"/>
      <c r="D25" s="141"/>
      <c r="E25" s="141"/>
      <c r="F25" s="281"/>
      <c r="G25" s="72"/>
      <c r="H25" s="76" t="s">
        <v>202</v>
      </c>
      <c r="I25" s="58"/>
    </row>
    <row r="26" spans="1:9" x14ac:dyDescent="0.25">
      <c r="A26" s="20"/>
      <c r="B26" s="20"/>
      <c r="F26" s="277" t="s">
        <v>99</v>
      </c>
      <c r="G26" s="72"/>
      <c r="H26" s="58" t="s">
        <v>229</v>
      </c>
      <c r="I26" s="495">
        <f>'R03'!I26</f>
        <v>0</v>
      </c>
    </row>
    <row r="27" spans="1:9" x14ac:dyDescent="0.25">
      <c r="A27" s="20"/>
      <c r="B27" s="20"/>
      <c r="F27" s="277" t="s">
        <v>100</v>
      </c>
      <c r="G27" s="72"/>
      <c r="H27" s="58" t="s">
        <v>736</v>
      </c>
      <c r="I27" s="495">
        <f>'R03'!I27</f>
        <v>0</v>
      </c>
    </row>
    <row r="28" spans="1:9" x14ac:dyDescent="0.25">
      <c r="A28" s="20"/>
      <c r="B28" s="20"/>
      <c r="F28" s="35" t="s">
        <v>152</v>
      </c>
      <c r="G28" s="72"/>
      <c r="H28" s="58" t="s">
        <v>234</v>
      </c>
      <c r="I28" s="495">
        <f>'R03'!I28</f>
        <v>0</v>
      </c>
    </row>
    <row r="29" spans="1:9" x14ac:dyDescent="0.25">
      <c r="A29" s="20"/>
      <c r="B29" s="20"/>
      <c r="F29" s="35" t="s">
        <v>156</v>
      </c>
      <c r="G29" s="72"/>
      <c r="H29" s="58" t="s">
        <v>235</v>
      </c>
      <c r="I29" s="495">
        <f>'R03'!I29</f>
        <v>0</v>
      </c>
    </row>
    <row r="30" spans="1:9" x14ac:dyDescent="0.25">
      <c r="A30" s="20"/>
      <c r="B30" s="20"/>
      <c r="F30" s="35" t="s">
        <v>160</v>
      </c>
      <c r="G30" s="72"/>
      <c r="H30" s="58" t="s">
        <v>236</v>
      </c>
      <c r="I30" s="495">
        <f>'R03'!I30</f>
        <v>0</v>
      </c>
    </row>
    <row r="31" spans="1:9" x14ac:dyDescent="0.25">
      <c r="A31" s="20"/>
      <c r="B31" s="20"/>
      <c r="F31" s="277" t="s">
        <v>164</v>
      </c>
      <c r="G31" s="72"/>
      <c r="H31" s="58" t="s">
        <v>237</v>
      </c>
      <c r="I31" s="495">
        <f>'R03'!I31</f>
        <v>0</v>
      </c>
    </row>
    <row r="32" spans="1:9" x14ac:dyDescent="0.25">
      <c r="A32" s="20"/>
      <c r="B32" s="20"/>
      <c r="F32" s="277" t="s">
        <v>96</v>
      </c>
      <c r="G32" s="72"/>
      <c r="H32" s="58" t="s">
        <v>230</v>
      </c>
      <c r="I32" s="495">
        <f>'R03'!I32</f>
        <v>0</v>
      </c>
    </row>
    <row r="33" spans="1:9" x14ac:dyDescent="0.25">
      <c r="A33" s="20"/>
      <c r="B33" s="20"/>
      <c r="F33" s="277" t="s">
        <v>98</v>
      </c>
      <c r="G33" s="72"/>
      <c r="H33" s="58" t="s">
        <v>231</v>
      </c>
      <c r="I33" s="495">
        <f>'R03'!I33</f>
        <v>0</v>
      </c>
    </row>
    <row r="34" spans="1:9" ht="28.5" x14ac:dyDescent="0.25">
      <c r="A34" s="20"/>
      <c r="B34" s="20"/>
      <c r="F34" s="282" t="s">
        <v>101</v>
      </c>
      <c r="G34" s="147"/>
      <c r="H34" s="58" t="s">
        <v>232</v>
      </c>
      <c r="I34" s="495">
        <f>'R03'!I34</f>
        <v>0</v>
      </c>
    </row>
    <row r="35" spans="1:9" ht="28.5" x14ac:dyDescent="0.25">
      <c r="A35" s="20"/>
      <c r="B35" s="20"/>
      <c r="F35" s="282" t="s">
        <v>103</v>
      </c>
      <c r="G35" s="147"/>
      <c r="H35" s="58" t="s">
        <v>233</v>
      </c>
      <c r="I35" s="495">
        <f>'R03'!I35</f>
        <v>0</v>
      </c>
    </row>
    <row r="36" spans="1:9" x14ac:dyDescent="0.25">
      <c r="A36" s="20"/>
      <c r="B36" s="20"/>
      <c r="F36" s="277"/>
      <c r="G36" s="83"/>
      <c r="H36" s="133" t="s">
        <v>26</v>
      </c>
      <c r="I36" s="148">
        <f>SUM(I10:I24)-SUM(I26:I35)</f>
        <v>0</v>
      </c>
    </row>
    <row r="37" spans="1:9" ht="15.75" thickBot="1" x14ac:dyDescent="0.3">
      <c r="G37" s="147"/>
      <c r="H37" s="150"/>
    </row>
    <row r="38" spans="1:9" ht="15.75" thickBot="1" x14ac:dyDescent="0.3">
      <c r="F38" s="279" t="s">
        <v>110</v>
      </c>
      <c r="G38" s="138"/>
      <c r="H38" s="139" t="s">
        <v>344</v>
      </c>
      <c r="I38" s="65" t="str">
        <f>IF(I36=0,"",I6/I36)</f>
        <v/>
      </c>
    </row>
    <row r="40" spans="1:9" x14ac:dyDescent="0.25">
      <c r="G40" s="147"/>
      <c r="H40" s="150"/>
    </row>
  </sheetData>
  <sheetProtection algorithmName="SHA-512" hashValue="1L0L6bIrQ6USf2kZUURFy3S6Ibsycak9tFuPN6St9SQnUlaBbJtSA3hrnPM+Oivk2TksPGdM0gNLbBAMT0PzFg==" saltValue="P2RPn5rj8ulkBw918BMlVw==" spinCount="100000" sheet="1" objects="1" scenarios="1"/>
  <mergeCells count="1">
    <mergeCell ref="F1:I1"/>
  </mergeCells>
  <hyperlinks>
    <hyperlink ref="A1" location="Sommaire!A1" display="Acc" xr:uid="{00000000-0004-0000-0500-000000000000}"/>
  </hyperlink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J57"/>
  <sheetViews>
    <sheetView zoomScaleNormal="100"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5" sqref="I5:I24"/>
    </sheetView>
  </sheetViews>
  <sheetFormatPr baseColWidth="10" defaultColWidth="9.140625" defaultRowHeight="15" x14ac:dyDescent="0.25"/>
  <cols>
    <col min="1" max="1" width="2.7109375" style="54" customWidth="1"/>
    <col min="2" max="2" width="2.42578125" style="54" customWidth="1"/>
    <col min="3" max="4" width="3.85546875" style="54" bestFit="1" customWidth="1"/>
    <col min="5" max="5" width="3.85546875" style="20" bestFit="1" customWidth="1"/>
    <col min="6" max="6" width="4.140625" style="188" bestFit="1" customWidth="1"/>
    <col min="7" max="7" width="1.7109375" style="19" customWidth="1"/>
    <col min="8" max="8" width="74" style="29" customWidth="1"/>
    <col min="9" max="9" width="30.7109375" style="68" customWidth="1"/>
    <col min="10" max="10" width="11.42578125" style="20" customWidth="1"/>
    <col min="11" max="253" width="11.42578125" customWidth="1"/>
  </cols>
  <sheetData>
    <row r="1" spans="1:9" x14ac:dyDescent="0.25">
      <c r="A1" s="243" t="s">
        <v>197</v>
      </c>
      <c r="F1" s="539" t="s">
        <v>111</v>
      </c>
      <c r="G1" s="539"/>
      <c r="H1" s="539"/>
      <c r="I1" s="539"/>
    </row>
    <row r="2" spans="1:9" ht="28.9" customHeight="1" x14ac:dyDescent="0.25">
      <c r="F2" s="173"/>
      <c r="G2" s="128"/>
      <c r="H2" s="540" t="s">
        <v>741</v>
      </c>
      <c r="I2" s="540"/>
    </row>
    <row r="3" spans="1:9" x14ac:dyDescent="0.25">
      <c r="F3" s="277"/>
      <c r="G3" s="129"/>
      <c r="H3" s="136" t="s">
        <v>1</v>
      </c>
      <c r="I3" s="66"/>
    </row>
    <row r="4" spans="1:9" ht="28.5" x14ac:dyDescent="0.25">
      <c r="F4" s="277"/>
      <c r="G4" s="129"/>
      <c r="H4" s="130" t="s">
        <v>205</v>
      </c>
      <c r="I4" s="152" t="s">
        <v>2</v>
      </c>
    </row>
    <row r="5" spans="1:9" x14ac:dyDescent="0.25">
      <c r="F5" s="277" t="s">
        <v>112</v>
      </c>
      <c r="G5" s="72"/>
      <c r="H5" s="58" t="s">
        <v>113</v>
      </c>
      <c r="I5" s="254"/>
    </row>
    <row r="6" spans="1:9" x14ac:dyDescent="0.25">
      <c r="F6" s="277" t="s">
        <v>3</v>
      </c>
      <c r="G6" s="72"/>
      <c r="H6" s="58" t="s">
        <v>4</v>
      </c>
      <c r="I6" s="254"/>
    </row>
    <row r="7" spans="1:9" x14ac:dyDescent="0.25">
      <c r="F7" s="277" t="s">
        <v>60</v>
      </c>
      <c r="G7" s="72"/>
      <c r="H7" s="58" t="s">
        <v>738</v>
      </c>
      <c r="I7" s="254"/>
    </row>
    <row r="8" spans="1:9" x14ac:dyDescent="0.25">
      <c r="F8" s="277" t="s">
        <v>5</v>
      </c>
      <c r="G8" s="72"/>
      <c r="H8" s="58" t="s">
        <v>114</v>
      </c>
      <c r="I8" s="254"/>
    </row>
    <row r="9" spans="1:9" x14ac:dyDescent="0.25">
      <c r="F9" s="277" t="s">
        <v>115</v>
      </c>
      <c r="G9" s="82"/>
      <c r="H9" s="58" t="s">
        <v>189</v>
      </c>
      <c r="I9" s="254"/>
    </row>
    <row r="10" spans="1:9" x14ac:dyDescent="0.25">
      <c r="F10" s="277" t="s">
        <v>10</v>
      </c>
      <c r="G10" s="82"/>
      <c r="H10" s="58" t="s">
        <v>116</v>
      </c>
      <c r="I10" s="254"/>
    </row>
    <row r="11" spans="1:9" x14ac:dyDescent="0.25">
      <c r="F11" s="277" t="s">
        <v>12</v>
      </c>
      <c r="G11" s="82"/>
      <c r="H11" s="58" t="s">
        <v>13</v>
      </c>
      <c r="I11" s="254"/>
    </row>
    <row r="12" spans="1:9" x14ac:dyDescent="0.25">
      <c r="F12" s="277" t="s">
        <v>14</v>
      </c>
      <c r="G12" s="82"/>
      <c r="H12" s="58" t="s">
        <v>15</v>
      </c>
      <c r="I12" s="254"/>
    </row>
    <row r="13" spans="1:9" x14ac:dyDescent="0.25">
      <c r="F13" s="277" t="s">
        <v>16</v>
      </c>
      <c r="G13" s="82"/>
      <c r="H13" s="58" t="s">
        <v>17</v>
      </c>
      <c r="I13" s="254"/>
    </row>
    <row r="14" spans="1:9" x14ac:dyDescent="0.25">
      <c r="F14" s="277" t="s">
        <v>20</v>
      </c>
      <c r="G14" s="82"/>
      <c r="H14" s="58" t="s">
        <v>21</v>
      </c>
      <c r="I14" s="254"/>
    </row>
    <row r="15" spans="1:9" x14ac:dyDescent="0.25">
      <c r="F15" s="277" t="s">
        <v>117</v>
      </c>
      <c r="G15" s="72"/>
      <c r="H15" s="58" t="s">
        <v>118</v>
      </c>
      <c r="I15" s="254"/>
    </row>
    <row r="16" spans="1:9" x14ac:dyDescent="0.25">
      <c r="F16" s="277" t="s">
        <v>119</v>
      </c>
      <c r="G16" s="82"/>
      <c r="H16" s="58" t="s">
        <v>190</v>
      </c>
      <c r="I16" s="254"/>
    </row>
    <row r="17" spans="1:10" x14ac:dyDescent="0.25">
      <c r="F17" s="277" t="s">
        <v>120</v>
      </c>
      <c r="G17" s="82"/>
      <c r="H17" s="58" t="s">
        <v>737</v>
      </c>
      <c r="I17" s="254"/>
    </row>
    <row r="18" spans="1:10" x14ac:dyDescent="0.25">
      <c r="F18" s="277" t="s">
        <v>177</v>
      </c>
      <c r="G18" s="82"/>
      <c r="H18" s="58" t="s">
        <v>238</v>
      </c>
      <c r="I18" s="254"/>
    </row>
    <row r="19" spans="1:10" x14ac:dyDescent="0.25">
      <c r="F19" s="277" t="s">
        <v>178</v>
      </c>
      <c r="G19" s="82"/>
      <c r="H19" s="58" t="s">
        <v>239</v>
      </c>
      <c r="I19" s="254"/>
    </row>
    <row r="20" spans="1:10" x14ac:dyDescent="0.25">
      <c r="F20" s="277" t="s">
        <v>179</v>
      </c>
      <c r="G20" s="82"/>
      <c r="H20" s="58" t="s">
        <v>240</v>
      </c>
      <c r="I20" s="254"/>
    </row>
    <row r="21" spans="1:10" s="299" customFormat="1" x14ac:dyDescent="0.25">
      <c r="A21" s="297"/>
      <c r="B21" s="297"/>
      <c r="C21" s="297"/>
      <c r="D21" s="297"/>
      <c r="E21" s="298"/>
      <c r="F21" s="281" t="s">
        <v>183</v>
      </c>
      <c r="G21" s="266"/>
      <c r="H21" s="269" t="s">
        <v>243</v>
      </c>
      <c r="I21" s="257"/>
      <c r="J21" s="298"/>
    </row>
    <row r="22" spans="1:10" s="299" customFormat="1" x14ac:dyDescent="0.25">
      <c r="A22" s="297"/>
      <c r="B22" s="297"/>
      <c r="C22" s="297"/>
      <c r="D22" s="297"/>
      <c r="E22" s="298"/>
      <c r="F22" s="281" t="s">
        <v>182</v>
      </c>
      <c r="G22" s="266"/>
      <c r="H22" s="288" t="s">
        <v>244</v>
      </c>
      <c r="I22" s="257"/>
      <c r="J22" s="298"/>
    </row>
    <row r="23" spans="1:10" s="299" customFormat="1" x14ac:dyDescent="0.25">
      <c r="A23" s="297"/>
      <c r="B23" s="297"/>
      <c r="C23" s="297"/>
      <c r="D23" s="297"/>
      <c r="E23" s="298"/>
      <c r="F23" s="281" t="s">
        <v>181</v>
      </c>
      <c r="G23" s="266"/>
      <c r="H23" s="269" t="s">
        <v>245</v>
      </c>
      <c r="I23" s="257"/>
      <c r="J23" s="298"/>
    </row>
    <row r="24" spans="1:10" s="299" customFormat="1" x14ac:dyDescent="0.25">
      <c r="A24" s="297"/>
      <c r="B24" s="297"/>
      <c r="C24" s="297"/>
      <c r="D24" s="297"/>
      <c r="E24" s="298"/>
      <c r="F24" s="281" t="s">
        <v>180</v>
      </c>
      <c r="G24" s="266"/>
      <c r="H24" s="269" t="s">
        <v>246</v>
      </c>
      <c r="I24" s="257"/>
      <c r="J24" s="298"/>
    </row>
    <row r="25" spans="1:10" x14ac:dyDescent="0.25">
      <c r="F25" s="278"/>
      <c r="G25" s="128"/>
      <c r="H25" s="87" t="s">
        <v>26</v>
      </c>
      <c r="I25" s="153">
        <f>SUM(I5:I24)</f>
        <v>0</v>
      </c>
    </row>
    <row r="26" spans="1:10" x14ac:dyDescent="0.25">
      <c r="F26" s="277"/>
      <c r="G26" s="72"/>
      <c r="H26" s="64"/>
      <c r="I26" s="67"/>
    </row>
    <row r="27" spans="1:10" x14ac:dyDescent="0.25">
      <c r="F27" s="277"/>
      <c r="G27" s="72"/>
      <c r="H27" s="64"/>
      <c r="I27" s="67"/>
    </row>
    <row r="28" spans="1:10" x14ac:dyDescent="0.25">
      <c r="F28" s="277"/>
      <c r="G28" s="72"/>
      <c r="H28" s="130" t="s">
        <v>27</v>
      </c>
      <c r="I28" s="73"/>
    </row>
    <row r="29" spans="1:10" x14ac:dyDescent="0.25">
      <c r="F29" s="277"/>
      <c r="G29" s="72"/>
      <c r="H29" s="130" t="s">
        <v>502</v>
      </c>
      <c r="I29" s="152" t="s">
        <v>2</v>
      </c>
    </row>
    <row r="30" spans="1:10" x14ac:dyDescent="0.25">
      <c r="F30" s="277" t="s">
        <v>29</v>
      </c>
      <c r="G30" s="72"/>
      <c r="H30" s="58" t="s">
        <v>170</v>
      </c>
      <c r="I30" s="254"/>
    </row>
    <row r="31" spans="1:10" x14ac:dyDescent="0.25">
      <c r="F31" s="277" t="s">
        <v>31</v>
      </c>
      <c r="G31" s="82"/>
      <c r="H31" s="58" t="s">
        <v>32</v>
      </c>
      <c r="I31" s="254"/>
    </row>
    <row r="32" spans="1:10" x14ac:dyDescent="0.25">
      <c r="F32" s="277" t="s">
        <v>121</v>
      </c>
      <c r="G32" s="82"/>
      <c r="H32" s="58" t="s">
        <v>122</v>
      </c>
      <c r="I32" s="254"/>
    </row>
    <row r="33" spans="1:10" x14ac:dyDescent="0.25">
      <c r="F33" s="277" t="s">
        <v>54</v>
      </c>
      <c r="G33" s="82"/>
      <c r="H33" s="58" t="s">
        <v>123</v>
      </c>
      <c r="I33" s="254"/>
    </row>
    <row r="34" spans="1:10" x14ac:dyDescent="0.25">
      <c r="F34" s="277" t="s">
        <v>35</v>
      </c>
      <c r="G34" s="82"/>
      <c r="H34" s="58" t="s">
        <v>124</v>
      </c>
      <c r="I34" s="254"/>
    </row>
    <row r="35" spans="1:10" ht="28.5" x14ac:dyDescent="0.25">
      <c r="F35" s="277" t="s">
        <v>39</v>
      </c>
      <c r="G35" s="72"/>
      <c r="H35" s="58" t="s">
        <v>125</v>
      </c>
      <c r="I35" s="254"/>
    </row>
    <row r="36" spans="1:10" x14ac:dyDescent="0.25">
      <c r="F36" s="277" t="s">
        <v>40</v>
      </c>
      <c r="G36" s="82"/>
      <c r="H36" s="58" t="s">
        <v>192</v>
      </c>
      <c r="I36" s="254"/>
    </row>
    <row r="37" spans="1:10" x14ac:dyDescent="0.25">
      <c r="F37" s="277" t="s">
        <v>37</v>
      </c>
      <c r="G37" s="82"/>
      <c r="H37" s="58" t="s">
        <v>38</v>
      </c>
      <c r="I37" s="254"/>
    </row>
    <row r="38" spans="1:10" x14ac:dyDescent="0.25">
      <c r="F38" s="277" t="s">
        <v>56</v>
      </c>
      <c r="G38" s="82"/>
      <c r="H38" s="58" t="s">
        <v>126</v>
      </c>
      <c r="I38" s="254"/>
    </row>
    <row r="39" spans="1:10" x14ac:dyDescent="0.25">
      <c r="F39" s="277" t="s">
        <v>42</v>
      </c>
      <c r="G39" s="82"/>
      <c r="H39" s="58" t="s">
        <v>127</v>
      </c>
      <c r="I39" s="254"/>
    </row>
    <row r="40" spans="1:10" x14ac:dyDescent="0.25">
      <c r="F40" s="277" t="s">
        <v>44</v>
      </c>
      <c r="G40" s="82"/>
      <c r="H40" s="58" t="s">
        <v>128</v>
      </c>
      <c r="I40" s="254"/>
    </row>
    <row r="41" spans="1:10" x14ac:dyDescent="0.25">
      <c r="F41" s="277" t="s">
        <v>46</v>
      </c>
      <c r="G41" s="82"/>
      <c r="H41" s="58" t="s">
        <v>47</v>
      </c>
      <c r="I41" s="254"/>
    </row>
    <row r="42" spans="1:10" x14ac:dyDescent="0.25">
      <c r="F42" s="277" t="s">
        <v>129</v>
      </c>
      <c r="G42" s="82"/>
      <c r="H42" s="58" t="s">
        <v>130</v>
      </c>
      <c r="I42" s="254"/>
    </row>
    <row r="43" spans="1:10" x14ac:dyDescent="0.25">
      <c r="F43" s="277" t="s">
        <v>131</v>
      </c>
      <c r="G43" s="82"/>
      <c r="H43" s="58" t="s">
        <v>132</v>
      </c>
      <c r="I43" s="254"/>
    </row>
    <row r="44" spans="1:10" x14ac:dyDescent="0.25">
      <c r="F44" s="277" t="s">
        <v>185</v>
      </c>
      <c r="G44" s="82"/>
      <c r="H44" s="58" t="s">
        <v>241</v>
      </c>
      <c r="I44" s="254"/>
    </row>
    <row r="45" spans="1:10" x14ac:dyDescent="0.25">
      <c r="F45" s="277" t="s">
        <v>184</v>
      </c>
      <c r="G45" s="82"/>
      <c r="H45" s="58" t="s">
        <v>242</v>
      </c>
      <c r="I45" s="254"/>
    </row>
    <row r="46" spans="1:10" s="299" customFormat="1" x14ac:dyDescent="0.25">
      <c r="A46" s="297"/>
      <c r="B46" s="297"/>
      <c r="C46" s="297"/>
      <c r="D46" s="297"/>
      <c r="E46" s="298"/>
      <c r="F46" s="281" t="s">
        <v>173</v>
      </c>
      <c r="G46" s="266"/>
      <c r="H46" s="307" t="s">
        <v>503</v>
      </c>
      <c r="I46" s="257"/>
      <c r="J46" s="298"/>
    </row>
    <row r="47" spans="1:10" s="299" customFormat="1" x14ac:dyDescent="0.25">
      <c r="A47" s="297"/>
      <c r="B47" s="297"/>
      <c r="C47" s="300"/>
      <c r="D47" s="300"/>
      <c r="E47" s="301"/>
      <c r="F47" s="281" t="s">
        <v>174</v>
      </c>
      <c r="G47" s="311"/>
      <c r="H47" s="307" t="s">
        <v>504</v>
      </c>
      <c r="I47" s="257"/>
      <c r="J47" s="298"/>
    </row>
    <row r="48" spans="1:10" s="299" customFormat="1" x14ac:dyDescent="0.25">
      <c r="A48" s="297"/>
      <c r="B48" s="297"/>
      <c r="C48" s="300"/>
      <c r="D48" s="300"/>
      <c r="E48" s="301"/>
      <c r="F48" s="281" t="s">
        <v>175</v>
      </c>
      <c r="G48" s="311"/>
      <c r="H48" s="307" t="s">
        <v>505</v>
      </c>
      <c r="I48" s="257"/>
      <c r="J48" s="298"/>
    </row>
    <row r="49" spans="1:10" s="299" customFormat="1" x14ac:dyDescent="0.25">
      <c r="A49" s="297"/>
      <c r="B49" s="297"/>
      <c r="C49" s="300"/>
      <c r="D49" s="300"/>
      <c r="E49" s="301"/>
      <c r="F49" s="281" t="s">
        <v>176</v>
      </c>
      <c r="G49" s="311"/>
      <c r="H49" s="307" t="s">
        <v>506</v>
      </c>
      <c r="I49" s="257"/>
      <c r="J49" s="298"/>
    </row>
    <row r="50" spans="1:10" x14ac:dyDescent="0.25">
      <c r="F50" s="277"/>
      <c r="G50" s="83"/>
      <c r="H50" s="133" t="s">
        <v>26</v>
      </c>
      <c r="I50" s="154">
        <f>SUM(I30:I46)</f>
        <v>0</v>
      </c>
    </row>
    <row r="51" spans="1:10" x14ac:dyDescent="0.25">
      <c r="F51" s="277"/>
      <c r="G51" s="83"/>
      <c r="H51" s="134"/>
      <c r="I51" s="155"/>
    </row>
    <row r="52" spans="1:10" ht="15.75" thickBot="1" x14ac:dyDescent="0.3">
      <c r="F52" s="277"/>
      <c r="G52" s="83"/>
      <c r="H52" s="64"/>
      <c r="I52" s="67"/>
    </row>
    <row r="53" spans="1:10" ht="15.75" thickBot="1" x14ac:dyDescent="0.3">
      <c r="F53" s="279" t="s">
        <v>135</v>
      </c>
      <c r="G53" s="138"/>
      <c r="H53" s="139" t="s">
        <v>344</v>
      </c>
      <c r="I53" s="65" t="str">
        <f>IF(I50=0,"",I25/I50)</f>
        <v/>
      </c>
    </row>
    <row r="56" spans="1:10" x14ac:dyDescent="0.25">
      <c r="F56" s="280"/>
    </row>
    <row r="57" spans="1:10" x14ac:dyDescent="0.25">
      <c r="F57" s="280"/>
    </row>
  </sheetData>
  <sheetProtection algorithmName="SHA-512" hashValue="fLoWiE+WL2CVabsKkUkrUeTebDpxYsnQlLQeM+0Hscqm5076Z/JFh6Dkgtl3duR7NyR74mzea6kt/hOAk7Yd2g==" saltValue="5L4N8vIlDmyRnVHeBRl6hQ==" spinCount="100000" sheet="1" objects="1" scenarios="1"/>
  <mergeCells count="2">
    <mergeCell ref="F1:I1"/>
    <mergeCell ref="H2:I2"/>
  </mergeCells>
  <hyperlinks>
    <hyperlink ref="A1" location="Sommaire!A1" display="Acc" xr:uid="{00000000-0004-0000-0600-000000000000}"/>
  </hyperlinks>
  <pageMargins left="0.7" right="0.7" top="0.40625" bottom="0.75" header="0.3" footer="0.3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/>
  <dimension ref="A1:J32"/>
  <sheetViews>
    <sheetView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32" sqref="I32"/>
    </sheetView>
  </sheetViews>
  <sheetFormatPr baseColWidth="10" defaultColWidth="9.140625" defaultRowHeight="15" x14ac:dyDescent="0.25"/>
  <cols>
    <col min="1" max="2" width="2.7109375" style="20" customWidth="1"/>
    <col min="3" max="3" width="4" style="20" bestFit="1" customWidth="1"/>
    <col min="4" max="4" width="3.5703125" style="20" bestFit="1" customWidth="1"/>
    <col min="5" max="5" width="4" style="20" bestFit="1" customWidth="1"/>
    <col min="6" max="6" width="4.140625" style="188" bestFit="1" customWidth="1"/>
    <col min="7" max="7" width="1.85546875" style="20" customWidth="1"/>
    <col min="8" max="8" width="70.7109375" style="32" customWidth="1"/>
    <col min="9" max="9" width="30.7109375" style="61" customWidth="1"/>
    <col min="10" max="10" width="21.28515625" style="20" customWidth="1"/>
    <col min="11" max="253" width="11.42578125" customWidth="1"/>
  </cols>
  <sheetData>
    <row r="1" spans="1:10" x14ac:dyDescent="0.25">
      <c r="A1" s="243" t="s">
        <v>197</v>
      </c>
      <c r="F1" s="539" t="s">
        <v>136</v>
      </c>
      <c r="G1" s="539"/>
      <c r="H1" s="539"/>
      <c r="I1" s="539"/>
    </row>
    <row r="2" spans="1:10" x14ac:dyDescent="0.25">
      <c r="F2" s="173"/>
      <c r="G2" s="156"/>
      <c r="H2" s="157"/>
      <c r="I2" s="128"/>
    </row>
    <row r="3" spans="1:10" x14ac:dyDescent="0.25">
      <c r="F3" s="277"/>
      <c r="G3" s="158"/>
      <c r="H3" s="159" t="s">
        <v>1</v>
      </c>
      <c r="I3" s="62"/>
    </row>
    <row r="4" spans="1:10" ht="28.5" x14ac:dyDescent="0.25">
      <c r="F4" s="277"/>
      <c r="G4" s="158"/>
      <c r="H4" s="130" t="s">
        <v>199</v>
      </c>
      <c r="I4" s="152" t="s">
        <v>2</v>
      </c>
    </row>
    <row r="5" spans="1:10" ht="29.25" x14ac:dyDescent="0.25">
      <c r="F5" s="277" t="s">
        <v>137</v>
      </c>
      <c r="G5" s="141"/>
      <c r="H5" s="268" t="s">
        <v>138</v>
      </c>
      <c r="I5" s="74"/>
    </row>
    <row r="6" spans="1:10" x14ac:dyDescent="0.25">
      <c r="F6" s="278"/>
      <c r="G6" s="161"/>
      <c r="H6" s="162" t="s">
        <v>26</v>
      </c>
      <c r="I6" s="151">
        <f>I5</f>
        <v>0</v>
      </c>
    </row>
    <row r="7" spans="1:10" x14ac:dyDescent="0.25">
      <c r="F7" s="277"/>
      <c r="G7" s="122"/>
      <c r="H7" s="69"/>
      <c r="I7" s="56"/>
    </row>
    <row r="8" spans="1:10" x14ac:dyDescent="0.25">
      <c r="F8" s="277"/>
      <c r="G8" s="122"/>
      <c r="H8" s="69"/>
      <c r="I8" s="56"/>
    </row>
    <row r="9" spans="1:10" x14ac:dyDescent="0.25">
      <c r="F9" s="277"/>
      <c r="G9" s="122"/>
      <c r="H9" s="159" t="s">
        <v>27</v>
      </c>
      <c r="I9" s="70"/>
    </row>
    <row r="10" spans="1:10" ht="29.25" x14ac:dyDescent="0.25">
      <c r="F10" s="277"/>
      <c r="G10" s="122"/>
      <c r="H10" s="160" t="s">
        <v>206</v>
      </c>
      <c r="I10" s="131" t="s">
        <v>2</v>
      </c>
    </row>
    <row r="11" spans="1:10" x14ac:dyDescent="0.25">
      <c r="F11" s="281" t="s">
        <v>3</v>
      </c>
      <c r="G11" s="72"/>
      <c r="H11" s="267" t="s">
        <v>4</v>
      </c>
      <c r="I11" s="63">
        <f>+'R01'!I5</f>
        <v>0</v>
      </c>
      <c r="J11"/>
    </row>
    <row r="12" spans="1:10" x14ac:dyDescent="0.25">
      <c r="F12" s="281" t="s">
        <v>6</v>
      </c>
      <c r="G12" s="72"/>
      <c r="H12" s="267" t="s">
        <v>7</v>
      </c>
      <c r="I12" s="63">
        <f>+'R01'!I7</f>
        <v>0</v>
      </c>
      <c r="J12"/>
    </row>
    <row r="13" spans="1:10" x14ac:dyDescent="0.25">
      <c r="F13" s="281" t="s">
        <v>8</v>
      </c>
      <c r="G13" s="72"/>
      <c r="H13" s="267" t="s">
        <v>9</v>
      </c>
      <c r="I13" s="63">
        <f>+'R01'!I8</f>
        <v>0</v>
      </c>
      <c r="J13"/>
    </row>
    <row r="14" spans="1:10" x14ac:dyDescent="0.25">
      <c r="F14" s="281" t="s">
        <v>10</v>
      </c>
      <c r="G14" s="72"/>
      <c r="H14" s="267" t="s">
        <v>11</v>
      </c>
      <c r="I14" s="63">
        <f>+'R01'!I9</f>
        <v>0</v>
      </c>
      <c r="J14"/>
    </row>
    <row r="15" spans="1:10" x14ac:dyDescent="0.25">
      <c r="F15" s="281" t="s">
        <v>12</v>
      </c>
      <c r="G15" s="72"/>
      <c r="H15" s="267" t="s">
        <v>13</v>
      </c>
      <c r="I15" s="63">
        <f>+'R01'!I10</f>
        <v>0</v>
      </c>
      <c r="J15"/>
    </row>
    <row r="16" spans="1:10" x14ac:dyDescent="0.25">
      <c r="F16" s="281" t="s">
        <v>14</v>
      </c>
      <c r="G16" s="72"/>
      <c r="H16" s="267" t="s">
        <v>15</v>
      </c>
      <c r="I16" s="63">
        <f>+'R01'!I11</f>
        <v>0</v>
      </c>
      <c r="J16"/>
    </row>
    <row r="17" spans="1:10" x14ac:dyDescent="0.25">
      <c r="F17" s="281" t="s">
        <v>16</v>
      </c>
      <c r="G17" s="72"/>
      <c r="H17" s="267" t="s">
        <v>17</v>
      </c>
      <c r="I17" s="63">
        <f>+'R01'!I12</f>
        <v>0</v>
      </c>
      <c r="J17"/>
    </row>
    <row r="18" spans="1:10" x14ac:dyDescent="0.25">
      <c r="F18" s="281" t="s">
        <v>18</v>
      </c>
      <c r="G18" s="72"/>
      <c r="H18" s="267" t="s">
        <v>19</v>
      </c>
      <c r="I18" s="63">
        <f>+'R01'!I13</f>
        <v>0</v>
      </c>
      <c r="J18"/>
    </row>
    <row r="19" spans="1:10" x14ac:dyDescent="0.25">
      <c r="F19" s="281" t="s">
        <v>20</v>
      </c>
      <c r="G19" s="72"/>
      <c r="H19" s="267" t="s">
        <v>21</v>
      </c>
      <c r="I19" s="63">
        <f>+'R01'!I14</f>
        <v>0</v>
      </c>
      <c r="J19"/>
    </row>
    <row r="20" spans="1:10" x14ac:dyDescent="0.25">
      <c r="F20" s="281" t="s">
        <v>22</v>
      </c>
      <c r="G20" s="72"/>
      <c r="H20" s="267" t="s">
        <v>23</v>
      </c>
      <c r="I20" s="63">
        <f>+'R01'!I15</f>
        <v>0</v>
      </c>
      <c r="J20"/>
    </row>
    <row r="21" spans="1:10" x14ac:dyDescent="0.25">
      <c r="F21" s="281" t="s">
        <v>24</v>
      </c>
      <c r="G21" s="72"/>
      <c r="H21" s="267" t="s">
        <v>25</v>
      </c>
      <c r="I21" s="63">
        <f>+'R01'!I16</f>
        <v>0</v>
      </c>
      <c r="J21"/>
    </row>
    <row r="22" spans="1:10" s="14" customFormat="1" x14ac:dyDescent="0.25">
      <c r="A22" s="43"/>
      <c r="B22" s="43"/>
      <c r="C22" s="43"/>
      <c r="D22" s="43"/>
      <c r="E22" s="43"/>
      <c r="F22" s="281" t="s">
        <v>173</v>
      </c>
      <c r="G22" s="266"/>
      <c r="H22" s="269" t="s">
        <v>208</v>
      </c>
      <c r="I22" s="63">
        <f>+'R01'!I17</f>
        <v>0</v>
      </c>
    </row>
    <row r="23" spans="1:10" s="14" customFormat="1" ht="16.149999999999999" customHeight="1" x14ac:dyDescent="0.25">
      <c r="A23" s="43"/>
      <c r="B23" s="43"/>
      <c r="C23" s="276"/>
      <c r="D23" s="276"/>
      <c r="E23" s="276"/>
      <c r="F23" s="281" t="s">
        <v>174</v>
      </c>
      <c r="G23" s="266"/>
      <c r="H23" s="288" t="s">
        <v>209</v>
      </c>
      <c r="I23" s="63">
        <f>+'R01'!I18</f>
        <v>0</v>
      </c>
    </row>
    <row r="24" spans="1:10" s="14" customFormat="1" x14ac:dyDescent="0.25">
      <c r="A24" s="43"/>
      <c r="B24" s="43"/>
      <c r="C24" s="276"/>
      <c r="D24" s="43"/>
      <c r="E24" s="43"/>
      <c r="F24" s="281" t="s">
        <v>194</v>
      </c>
      <c r="G24" s="266"/>
      <c r="H24" s="269" t="s">
        <v>210</v>
      </c>
      <c r="I24" s="63">
        <f>+'R01'!I19</f>
        <v>0</v>
      </c>
    </row>
    <row r="25" spans="1:10" s="14" customFormat="1" x14ac:dyDescent="0.25">
      <c r="A25" s="43"/>
      <c r="B25" s="43"/>
      <c r="C25" s="276"/>
      <c r="D25" s="276"/>
      <c r="E25" s="276"/>
      <c r="F25" s="281" t="s">
        <v>193</v>
      </c>
      <c r="G25" s="266"/>
      <c r="H25" s="269" t="s">
        <v>211</v>
      </c>
      <c r="I25" s="63">
        <f>+'R01'!I20</f>
        <v>0</v>
      </c>
    </row>
    <row r="26" spans="1:10" x14ac:dyDescent="0.25">
      <c r="C26" s="141"/>
      <c r="D26" s="141"/>
      <c r="E26" s="141"/>
      <c r="F26" s="281"/>
      <c r="G26" s="72"/>
      <c r="H26" s="76" t="s">
        <v>202</v>
      </c>
      <c r="I26" s="63"/>
      <c r="J26" s="538"/>
    </row>
    <row r="27" spans="1:10" s="20" customFormat="1" ht="14.25" x14ac:dyDescent="0.2">
      <c r="C27" s="141"/>
      <c r="D27" s="141"/>
      <c r="E27" s="141"/>
      <c r="F27" s="281" t="s">
        <v>198</v>
      </c>
      <c r="G27" s="266"/>
      <c r="H27" s="269" t="s">
        <v>212</v>
      </c>
      <c r="I27" s="63">
        <f>+'R01'!I22</f>
        <v>0</v>
      </c>
      <c r="J27" s="538"/>
    </row>
    <row r="28" spans="1:10" s="20" customFormat="1" ht="15.75" customHeight="1" x14ac:dyDescent="0.2">
      <c r="C28" s="141"/>
      <c r="D28" s="141"/>
      <c r="E28" s="141"/>
      <c r="F28" s="281" t="s">
        <v>56</v>
      </c>
      <c r="G28" s="266"/>
      <c r="H28" s="269" t="s">
        <v>213</v>
      </c>
      <c r="I28" s="63">
        <f>+'R01'!I23</f>
        <v>0</v>
      </c>
      <c r="J28" s="538"/>
    </row>
    <row r="29" spans="1:10" x14ac:dyDescent="0.25">
      <c r="F29" s="277"/>
      <c r="G29" s="83"/>
      <c r="H29" s="270" t="s">
        <v>26</v>
      </c>
      <c r="I29" s="148">
        <f>SUM(I11:I25)-SUM(I27:I28)</f>
        <v>0</v>
      </c>
      <c r="J29"/>
    </row>
    <row r="30" spans="1:10" x14ac:dyDescent="0.25">
      <c r="F30" s="277"/>
      <c r="G30" s="122"/>
      <c r="H30" s="163"/>
      <c r="I30" s="71"/>
    </row>
    <row r="31" spans="1:10" ht="15.75" thickBot="1" x14ac:dyDescent="0.3">
      <c r="F31" s="277"/>
      <c r="G31" s="122"/>
      <c r="H31" s="69"/>
      <c r="I31" s="56"/>
    </row>
    <row r="32" spans="1:10" ht="15.75" thickBot="1" x14ac:dyDescent="0.3">
      <c r="F32" s="279" t="s">
        <v>139</v>
      </c>
      <c r="G32" s="164"/>
      <c r="H32" s="139" t="s">
        <v>344</v>
      </c>
      <c r="I32" s="60" t="str">
        <f>IF(I29=0,"",I6/I29)</f>
        <v/>
      </c>
    </row>
  </sheetData>
  <sheetProtection algorithmName="SHA-512" hashValue="yOaEVTn5loSFrGri99DtL2m+szg0iWkVL1WYpnxhmecC6lxh4X5cAlil40J0HLxt3TwdXLq+e6S5Z4nOs5GgGQ==" saltValue="8EavILIQ8D6NBHG7B8qD9w==" spinCount="100000" sheet="1" objects="1" scenarios="1"/>
  <mergeCells count="2">
    <mergeCell ref="F1:I1"/>
    <mergeCell ref="J26:J28"/>
  </mergeCells>
  <hyperlinks>
    <hyperlink ref="A1" location="Sommaire!A1" display="Acc" xr:uid="{00000000-0004-0000-0700-000000000000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/>
  <dimension ref="A1:J21"/>
  <sheetViews>
    <sheetView tabSelected="1" workbookViewId="0">
      <pane xSplit="6" ySplit="2" topLeftCell="G3" activePane="bottomRight" state="frozen"/>
      <selection activeCell="F166" sqref="F166"/>
      <selection pane="topRight" activeCell="F166" sqref="F166"/>
      <selection pane="bottomLeft" activeCell="F166" sqref="F166"/>
      <selection pane="bottomRight" activeCell="I23" sqref="I23"/>
    </sheetView>
  </sheetViews>
  <sheetFormatPr baseColWidth="10" defaultColWidth="9.140625" defaultRowHeight="15" x14ac:dyDescent="0.25"/>
  <cols>
    <col min="1" max="2" width="2.7109375" customWidth="1"/>
    <col min="3" max="3" width="2.7109375" style="5" customWidth="1"/>
    <col min="4" max="5" width="2.7109375" style="20" customWidth="1"/>
    <col min="6" max="6" width="3.7109375" style="35" bestFit="1" customWidth="1"/>
    <col min="7" max="7" width="1.85546875" style="20" customWidth="1"/>
    <col min="8" max="8" width="76" style="20" customWidth="1"/>
    <col min="9" max="9" width="30.7109375" style="34" customWidth="1"/>
    <col min="10" max="10" width="11.42578125" style="20" customWidth="1"/>
    <col min="11" max="253" width="11.42578125" customWidth="1"/>
  </cols>
  <sheetData>
    <row r="1" spans="1:10" x14ac:dyDescent="0.25">
      <c r="A1" s="243" t="s">
        <v>197</v>
      </c>
      <c r="F1" s="539" t="s">
        <v>140</v>
      </c>
      <c r="G1" s="539"/>
      <c r="H1" s="539"/>
      <c r="I1" s="539"/>
    </row>
    <row r="2" spans="1:10" x14ac:dyDescent="0.25">
      <c r="F2" s="283"/>
      <c r="G2" s="156"/>
      <c r="H2" s="156"/>
      <c r="I2" s="165"/>
    </row>
    <row r="3" spans="1:10" x14ac:dyDescent="0.25">
      <c r="F3" s="284"/>
      <c r="G3" s="158"/>
      <c r="H3" s="166" t="s">
        <v>1</v>
      </c>
      <c r="I3" s="125"/>
    </row>
    <row r="4" spans="1:10" x14ac:dyDescent="0.25">
      <c r="F4" s="284"/>
      <c r="G4" s="158"/>
      <c r="H4" s="167" t="s">
        <v>374</v>
      </c>
      <c r="I4" s="130" t="s">
        <v>2</v>
      </c>
    </row>
    <row r="5" spans="1:10" x14ac:dyDescent="0.25">
      <c r="F5" s="284" t="s">
        <v>98</v>
      </c>
      <c r="G5" s="141"/>
      <c r="H5" s="84" t="s">
        <v>375</v>
      </c>
      <c r="I5" s="248">
        <f>+'R03'!I24</f>
        <v>0</v>
      </c>
    </row>
    <row r="6" spans="1:10" x14ac:dyDescent="0.25">
      <c r="F6" s="284" t="s">
        <v>96</v>
      </c>
      <c r="G6" s="141"/>
      <c r="H6" s="121" t="s">
        <v>141</v>
      </c>
      <c r="I6" s="248">
        <f>+'R03'!I32</f>
        <v>0</v>
      </c>
    </row>
    <row r="7" spans="1:10" ht="29.25" x14ac:dyDescent="0.25">
      <c r="F7" s="284"/>
      <c r="G7" s="122"/>
      <c r="H7" s="169" t="s">
        <v>377</v>
      </c>
      <c r="I7" s="247">
        <f>+I5-I6</f>
        <v>0</v>
      </c>
    </row>
    <row r="8" spans="1:10" x14ac:dyDescent="0.25">
      <c r="F8" s="284"/>
      <c r="G8" s="141"/>
      <c r="H8" s="122"/>
      <c r="I8" s="249"/>
    </row>
    <row r="9" spans="1:10" s="14" customFormat="1" hidden="1" x14ac:dyDescent="0.25">
      <c r="C9" s="290"/>
      <c r="D9" s="43"/>
      <c r="E9" s="43"/>
      <c r="F9" s="291"/>
      <c r="G9" s="276"/>
      <c r="H9" s="292" t="s">
        <v>201</v>
      </c>
      <c r="I9" s="293">
        <f>15%*I7</f>
        <v>0</v>
      </c>
      <c r="J9" s="43" t="s">
        <v>509</v>
      </c>
    </row>
    <row r="10" spans="1:10" hidden="1" x14ac:dyDescent="0.25">
      <c r="F10" s="284"/>
      <c r="G10" s="141"/>
      <c r="H10" s="122"/>
      <c r="I10" s="249"/>
    </row>
    <row r="11" spans="1:10" x14ac:dyDescent="0.25">
      <c r="F11" s="284"/>
      <c r="G11" s="141"/>
      <c r="H11" s="122"/>
      <c r="I11" s="249"/>
    </row>
    <row r="12" spans="1:10" x14ac:dyDescent="0.25">
      <c r="F12" s="283"/>
      <c r="G12" s="156"/>
      <c r="H12" s="168" t="s">
        <v>27</v>
      </c>
      <c r="I12" s="250"/>
    </row>
    <row r="13" spans="1:10" x14ac:dyDescent="0.25">
      <c r="F13" s="283"/>
      <c r="G13" s="156"/>
      <c r="H13" s="167" t="s">
        <v>376</v>
      </c>
      <c r="I13" s="247" t="s">
        <v>2</v>
      </c>
    </row>
    <row r="14" spans="1:10" x14ac:dyDescent="0.25">
      <c r="G14" s="141"/>
      <c r="H14" s="121" t="s">
        <v>378</v>
      </c>
      <c r="I14" s="254"/>
      <c r="J14" s="20" t="s">
        <v>510</v>
      </c>
    </row>
    <row r="15" spans="1:10" x14ac:dyDescent="0.25">
      <c r="F15" s="284"/>
      <c r="G15" s="122"/>
      <c r="H15" s="123" t="s">
        <v>26</v>
      </c>
      <c r="I15" s="247">
        <f>SUM(I14)</f>
        <v>0</v>
      </c>
    </row>
    <row r="16" spans="1:10" x14ac:dyDescent="0.25">
      <c r="F16" s="284"/>
      <c r="G16" s="122"/>
      <c r="H16" s="122"/>
      <c r="I16" s="249"/>
    </row>
    <row r="17" spans="3:10" x14ac:dyDescent="0.25">
      <c r="F17" s="284"/>
      <c r="G17" s="122"/>
      <c r="H17" s="124"/>
      <c r="I17" s="126">
        <f>+IF(OR(I5="",I6="",I14=""),0,IF(I7=0,0,I14/I7))</f>
        <v>0</v>
      </c>
    </row>
    <row r="18" spans="3:10" s="14" customFormat="1" x14ac:dyDescent="0.25">
      <c r="C18" s="290"/>
      <c r="D18" s="43"/>
      <c r="E18" s="43"/>
      <c r="F18" s="312" t="s">
        <v>142</v>
      </c>
      <c r="G18" s="96"/>
      <c r="H18" s="123" t="s">
        <v>379</v>
      </c>
      <c r="I18" s="313" t="str">
        <f>+IF(I7&lt;=0,"ND",I15/I7)</f>
        <v>ND</v>
      </c>
      <c r="J18" s="20"/>
    </row>
    <row r="19" spans="3:10" x14ac:dyDescent="0.25">
      <c r="F19" s="284"/>
      <c r="G19" s="122"/>
      <c r="H19" s="122"/>
      <c r="I19" s="126"/>
    </row>
    <row r="20" spans="3:10" x14ac:dyDescent="0.25">
      <c r="F20" s="284"/>
      <c r="G20" s="122"/>
      <c r="H20" s="142"/>
    </row>
    <row r="21" spans="3:10" x14ac:dyDescent="0.25">
      <c r="G21" s="164"/>
    </row>
  </sheetData>
  <sheetProtection algorithmName="SHA-512" hashValue="PTwe+JrL2qdpYp0kuroFKX63JHRX1TnioXNI6oyp9L+0+T7LsXzt+t0p8bOfUSuxhj5k1fULDSVJ+C42ruIy1w==" saltValue="3Cct4PmEqgxVW1tae+H6kA==" spinCount="100000" sheet="1" objects="1" scenarios="1"/>
  <mergeCells count="1">
    <mergeCell ref="F1:I1"/>
  </mergeCells>
  <hyperlinks>
    <hyperlink ref="A1" location="Sommaire!A1" display="Acc" xr:uid="{00000000-0004-0000-0800-000000000000}"/>
  </hyperlink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ID</vt:lpstr>
      <vt:lpstr>Sommaire</vt:lpstr>
      <vt:lpstr>R01</vt:lpstr>
      <vt:lpstr>R02</vt:lpstr>
      <vt:lpstr>R03</vt:lpstr>
      <vt:lpstr>R04</vt:lpstr>
      <vt:lpstr>R05</vt:lpstr>
      <vt:lpstr>R06</vt:lpstr>
      <vt:lpstr>R07</vt:lpstr>
      <vt:lpstr>R08</vt:lpstr>
      <vt:lpstr>R09</vt:lpstr>
      <vt:lpstr>R10</vt:lpstr>
      <vt:lpstr>IF 11</vt:lpstr>
      <vt:lpstr>IF 12</vt:lpstr>
      <vt:lpstr>13-Mouvements Actifs</vt:lpstr>
      <vt:lpstr>14-Stat. Points de Services</vt:lpstr>
      <vt:lpstr>15-Comm. aux comptes</vt:lpstr>
      <vt:lpstr>Données à saisir manuellement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DOFFOU</dc:creator>
  <cp:lastModifiedBy>Désiré-Anthelme DOFFOU</cp:lastModifiedBy>
  <cp:lastPrinted>2018-01-18T15:28:21Z</cp:lastPrinted>
  <dcterms:created xsi:type="dcterms:W3CDTF">2018-01-17T15:33:46Z</dcterms:created>
  <dcterms:modified xsi:type="dcterms:W3CDTF">2024-06-06T14:22:32Z</dcterms:modified>
</cp:coreProperties>
</file>